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firstSheet="2" activeTab="4"/>
  </bookViews>
  <sheets>
    <sheet name="Лист 14" sheetId="15" r:id="rId1"/>
    <sheet name="Лист1" sheetId="1" r:id="rId2"/>
    <sheet name="Лист2" sheetId="2" r:id="rId3"/>
    <sheet name="Лист3" sheetId="3" r:id="rId4"/>
    <sheet name="Лист4" sheetId="4" r:id="rId5"/>
    <sheet name="Лист5" sheetId="5" r:id="rId6"/>
    <sheet name="Лист6" sheetId="6" r:id="rId7"/>
    <sheet name="Лист7" sheetId="7" r:id="rId8"/>
    <sheet name="Лист8" sheetId="8" r:id="rId9"/>
    <sheet name="Лист9" sheetId="9" r:id="rId10"/>
    <sheet name="Лист12" sheetId="12" r:id="rId11"/>
    <sheet name="Лист11" sheetId="11" r:id="rId12"/>
    <sheet name="Лист10" sheetId="10" r:id="rId13"/>
    <sheet name="Лист13" sheetId="13" r:id="rId14"/>
    <sheet name="Лист15" sheetId="24" r:id="rId1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5" i="24" l="1"/>
  <c r="N35" i="24"/>
  <c r="M35" i="24"/>
  <c r="L35" i="24"/>
  <c r="K35" i="24"/>
  <c r="J35" i="24"/>
  <c r="I35" i="24"/>
  <c r="H35" i="24"/>
  <c r="G35" i="24"/>
  <c r="F35" i="24"/>
  <c r="E35" i="24"/>
  <c r="D35" i="24"/>
  <c r="O28" i="24"/>
  <c r="N28" i="24"/>
  <c r="M28" i="24"/>
  <c r="L28" i="24"/>
  <c r="K28" i="24"/>
  <c r="J28" i="24"/>
  <c r="I28" i="24"/>
  <c r="H28" i="24"/>
  <c r="G28" i="24"/>
  <c r="F28" i="24"/>
  <c r="E28" i="24"/>
  <c r="D28" i="24"/>
  <c r="C28" i="24"/>
  <c r="O24" i="24"/>
  <c r="N24" i="24"/>
  <c r="M24" i="24"/>
  <c r="L24" i="24"/>
  <c r="K24" i="24"/>
  <c r="J24" i="24"/>
  <c r="I24" i="24"/>
  <c r="H24" i="24"/>
  <c r="G24" i="24"/>
  <c r="F24" i="24"/>
  <c r="E24" i="24"/>
  <c r="D24" i="24"/>
  <c r="O16" i="24"/>
  <c r="N16" i="24"/>
  <c r="M16" i="24"/>
  <c r="L16" i="24"/>
  <c r="K16" i="24"/>
  <c r="J16" i="24"/>
  <c r="I16" i="24"/>
  <c r="H16" i="24"/>
  <c r="G16" i="24"/>
  <c r="F16" i="24"/>
  <c r="E16" i="24"/>
  <c r="D16" i="24"/>
  <c r="C16" i="24"/>
  <c r="O12" i="24"/>
  <c r="N12" i="24"/>
  <c r="M12" i="24"/>
  <c r="L12" i="24"/>
  <c r="K12" i="24"/>
  <c r="J12" i="24"/>
  <c r="I12" i="24"/>
  <c r="H12" i="24"/>
  <c r="G12" i="24"/>
  <c r="F12" i="24"/>
  <c r="E12" i="24"/>
  <c r="D12" i="24"/>
  <c r="C12" i="24"/>
  <c r="H38" i="24" l="1"/>
  <c r="D38" i="24"/>
  <c r="L38" i="24"/>
  <c r="E38" i="24"/>
  <c r="I38" i="24"/>
  <c r="M38" i="24"/>
  <c r="F38" i="24"/>
  <c r="J38" i="24"/>
  <c r="N38" i="24"/>
  <c r="G38" i="24"/>
  <c r="K38" i="24"/>
  <c r="O38" i="24"/>
  <c r="E34" i="13"/>
  <c r="F34" i="13"/>
  <c r="G34" i="13"/>
  <c r="H34" i="13"/>
  <c r="I34" i="13"/>
  <c r="J34" i="13"/>
  <c r="K34" i="13"/>
  <c r="L34" i="13"/>
  <c r="M34" i="13"/>
  <c r="N34" i="13"/>
  <c r="O34" i="13"/>
  <c r="D34" i="13"/>
  <c r="C34" i="13"/>
  <c r="E28" i="13"/>
  <c r="F28" i="13"/>
  <c r="G28" i="13"/>
  <c r="H28" i="13"/>
  <c r="I28" i="13"/>
  <c r="J28" i="13"/>
  <c r="K28" i="13"/>
  <c r="L28" i="13"/>
  <c r="M28" i="13"/>
  <c r="N28" i="13"/>
  <c r="O28" i="13"/>
  <c r="D28" i="13"/>
  <c r="E24" i="13"/>
  <c r="F24" i="13"/>
  <c r="G24" i="13"/>
  <c r="G37" i="13" s="1"/>
  <c r="H24" i="13"/>
  <c r="I24" i="13"/>
  <c r="J24" i="13"/>
  <c r="K24" i="13"/>
  <c r="K37" i="13" s="1"/>
  <c r="L24" i="13"/>
  <c r="M24" i="13"/>
  <c r="N24" i="13"/>
  <c r="O24" i="13"/>
  <c r="O37" i="13" s="1"/>
  <c r="D24" i="13"/>
  <c r="D16" i="13"/>
  <c r="E16" i="13"/>
  <c r="F16" i="13"/>
  <c r="G16" i="13"/>
  <c r="H16" i="13"/>
  <c r="I16" i="13"/>
  <c r="J16" i="13"/>
  <c r="K16" i="13"/>
  <c r="L16" i="13"/>
  <c r="M16" i="13"/>
  <c r="N16" i="13"/>
  <c r="O16" i="13"/>
  <c r="C16" i="13"/>
  <c r="E12" i="13"/>
  <c r="F12" i="13"/>
  <c r="G12" i="13"/>
  <c r="H12" i="13"/>
  <c r="I12" i="13"/>
  <c r="J12" i="13"/>
  <c r="K12" i="13"/>
  <c r="L12" i="13"/>
  <c r="M12" i="13"/>
  <c r="M37" i="13" s="1"/>
  <c r="N12" i="13"/>
  <c r="O12" i="13"/>
  <c r="D12" i="13"/>
  <c r="K38" i="10"/>
  <c r="E35" i="10"/>
  <c r="F35" i="10"/>
  <c r="G35" i="10"/>
  <c r="H35" i="10"/>
  <c r="I35" i="10"/>
  <c r="J35" i="10"/>
  <c r="L35" i="10"/>
  <c r="M35" i="10"/>
  <c r="N35" i="10"/>
  <c r="O35" i="10"/>
  <c r="D35" i="10"/>
  <c r="D28" i="10"/>
  <c r="E28" i="10"/>
  <c r="F28" i="10"/>
  <c r="G28" i="10"/>
  <c r="H28" i="10"/>
  <c r="I28" i="10"/>
  <c r="J28" i="10"/>
  <c r="K28" i="10"/>
  <c r="L28" i="10"/>
  <c r="M28" i="10"/>
  <c r="N28" i="10"/>
  <c r="O28" i="10"/>
  <c r="E24" i="10"/>
  <c r="F24" i="10"/>
  <c r="G24" i="10"/>
  <c r="H24" i="10"/>
  <c r="I24" i="10"/>
  <c r="J24" i="10"/>
  <c r="K24" i="10"/>
  <c r="L24" i="10"/>
  <c r="M24" i="10"/>
  <c r="N24" i="10"/>
  <c r="O24" i="10"/>
  <c r="D24" i="10"/>
  <c r="D38" i="10" s="1"/>
  <c r="C24" i="10"/>
  <c r="D15" i="10"/>
  <c r="E15" i="10"/>
  <c r="F15" i="10"/>
  <c r="G15" i="10"/>
  <c r="H15" i="10"/>
  <c r="I15" i="10"/>
  <c r="J15" i="10"/>
  <c r="K15" i="10"/>
  <c r="L15" i="10"/>
  <c r="M15" i="10"/>
  <c r="N15" i="10"/>
  <c r="O15" i="10"/>
  <c r="C15" i="10"/>
  <c r="E11" i="10"/>
  <c r="F11" i="10"/>
  <c r="G11" i="10"/>
  <c r="H11" i="10"/>
  <c r="I11" i="10"/>
  <c r="J11" i="10"/>
  <c r="J38" i="10" s="1"/>
  <c r="K11" i="10"/>
  <c r="L11" i="10"/>
  <c r="M11" i="10"/>
  <c r="N11" i="10"/>
  <c r="O11" i="10"/>
  <c r="D11" i="10"/>
  <c r="E36" i="11"/>
  <c r="F36" i="11"/>
  <c r="G36" i="11"/>
  <c r="H36" i="11"/>
  <c r="I36" i="11"/>
  <c r="J36" i="11"/>
  <c r="K36" i="11"/>
  <c r="L36" i="11"/>
  <c r="M36" i="11"/>
  <c r="N36" i="11"/>
  <c r="O36" i="11"/>
  <c r="D36" i="11"/>
  <c r="D29" i="11"/>
  <c r="E29" i="11"/>
  <c r="F29" i="11"/>
  <c r="G29" i="11"/>
  <c r="H29" i="11"/>
  <c r="I29" i="11"/>
  <c r="J29" i="11"/>
  <c r="K29" i="11"/>
  <c r="L29" i="11"/>
  <c r="M29" i="11"/>
  <c r="N29" i="11"/>
  <c r="O29" i="11"/>
  <c r="E25" i="11"/>
  <c r="F25" i="11"/>
  <c r="G25" i="11"/>
  <c r="H25" i="11"/>
  <c r="I25" i="11"/>
  <c r="J25" i="11"/>
  <c r="K25" i="11"/>
  <c r="K39" i="11" s="1"/>
  <c r="L25" i="11"/>
  <c r="M25" i="11"/>
  <c r="N25" i="11"/>
  <c r="O25" i="11"/>
  <c r="D25" i="11"/>
  <c r="D16" i="11"/>
  <c r="E16" i="11"/>
  <c r="F16" i="11"/>
  <c r="G16" i="11"/>
  <c r="H16" i="11"/>
  <c r="I16" i="11"/>
  <c r="J16" i="11"/>
  <c r="K16" i="11"/>
  <c r="L16" i="11"/>
  <c r="M16" i="11"/>
  <c r="N16" i="11"/>
  <c r="O16" i="11"/>
  <c r="C16" i="11"/>
  <c r="D12" i="11"/>
  <c r="E12" i="11"/>
  <c r="F12" i="11"/>
  <c r="G12" i="11"/>
  <c r="H12" i="11"/>
  <c r="I12" i="11"/>
  <c r="J12" i="11"/>
  <c r="K12" i="11"/>
  <c r="L12" i="11"/>
  <c r="M12" i="11"/>
  <c r="N12" i="11"/>
  <c r="O12" i="11"/>
  <c r="C12" i="11"/>
  <c r="E34" i="12"/>
  <c r="F34" i="12"/>
  <c r="G34" i="12"/>
  <c r="H34" i="12"/>
  <c r="I34" i="12"/>
  <c r="J34" i="12"/>
  <c r="K34" i="12"/>
  <c r="L34" i="12"/>
  <c r="M34" i="12"/>
  <c r="N34" i="12"/>
  <c r="O34" i="12"/>
  <c r="D34" i="12"/>
  <c r="C34" i="12"/>
  <c r="E28" i="12"/>
  <c r="F28" i="12"/>
  <c r="G28" i="12"/>
  <c r="H28" i="12"/>
  <c r="I28" i="12"/>
  <c r="J28" i="12"/>
  <c r="K28" i="12"/>
  <c r="L28" i="12"/>
  <c r="M28" i="12"/>
  <c r="N28" i="12"/>
  <c r="O28" i="12"/>
  <c r="D28" i="12"/>
  <c r="E24" i="12"/>
  <c r="F24" i="12"/>
  <c r="G24" i="12"/>
  <c r="H24" i="12"/>
  <c r="H37" i="12" s="1"/>
  <c r="I24" i="12"/>
  <c r="J24" i="12"/>
  <c r="K24" i="12"/>
  <c r="L24" i="12"/>
  <c r="M24" i="12"/>
  <c r="N24" i="12"/>
  <c r="O24" i="12"/>
  <c r="D24" i="12"/>
  <c r="D16" i="12"/>
  <c r="E16" i="12"/>
  <c r="F16" i="12"/>
  <c r="G16" i="12"/>
  <c r="H16" i="12"/>
  <c r="I16" i="12"/>
  <c r="J16" i="12"/>
  <c r="K16" i="12"/>
  <c r="L16" i="12"/>
  <c r="M16" i="12"/>
  <c r="N16" i="12"/>
  <c r="O16" i="12"/>
  <c r="C16" i="12"/>
  <c r="E12" i="12"/>
  <c r="F12" i="12"/>
  <c r="G12" i="12"/>
  <c r="H12" i="12"/>
  <c r="I12" i="12"/>
  <c r="J12" i="12"/>
  <c r="K12" i="12"/>
  <c r="L12" i="12"/>
  <c r="M12" i="12"/>
  <c r="N12" i="12"/>
  <c r="O12" i="12"/>
  <c r="D12" i="12"/>
  <c r="C12" i="12"/>
  <c r="D35" i="9"/>
  <c r="E35" i="9"/>
  <c r="F35" i="9"/>
  <c r="G35" i="9"/>
  <c r="H35" i="9"/>
  <c r="I35" i="9"/>
  <c r="J35" i="9"/>
  <c r="K35" i="9"/>
  <c r="L35" i="9"/>
  <c r="M35" i="9"/>
  <c r="N35" i="9"/>
  <c r="O35" i="9"/>
  <c r="C35" i="9"/>
  <c r="D28" i="9"/>
  <c r="E28" i="9"/>
  <c r="F28" i="9"/>
  <c r="G28" i="9"/>
  <c r="H28" i="9"/>
  <c r="I28" i="9"/>
  <c r="J28" i="9"/>
  <c r="K28" i="9"/>
  <c r="L28" i="9"/>
  <c r="M28" i="9"/>
  <c r="N28" i="9"/>
  <c r="O28" i="9"/>
  <c r="C28" i="9"/>
  <c r="E24" i="9"/>
  <c r="F24" i="9"/>
  <c r="G24" i="9"/>
  <c r="H24" i="9"/>
  <c r="H38" i="9" s="1"/>
  <c r="I24" i="9"/>
  <c r="J24" i="9"/>
  <c r="K24" i="9"/>
  <c r="K38" i="9" s="1"/>
  <c r="L24" i="9"/>
  <c r="M24" i="9"/>
  <c r="N24" i="9"/>
  <c r="O24" i="9"/>
  <c r="D24" i="9"/>
  <c r="D15" i="9"/>
  <c r="E15" i="9"/>
  <c r="F15" i="9"/>
  <c r="G15" i="9"/>
  <c r="H15" i="9"/>
  <c r="I15" i="9"/>
  <c r="J15" i="9"/>
  <c r="K15" i="9"/>
  <c r="L15" i="9"/>
  <c r="M15" i="9"/>
  <c r="N15" i="9"/>
  <c r="O15" i="9"/>
  <c r="C15" i="9"/>
  <c r="E12" i="9"/>
  <c r="F12" i="9"/>
  <c r="G12" i="9"/>
  <c r="H12" i="9"/>
  <c r="I12" i="9"/>
  <c r="J12" i="9"/>
  <c r="K12" i="9"/>
  <c r="L12" i="9"/>
  <c r="M12" i="9"/>
  <c r="N12" i="9"/>
  <c r="O12" i="9"/>
  <c r="D12" i="9"/>
  <c r="D36" i="8"/>
  <c r="E36" i="8"/>
  <c r="F36" i="8"/>
  <c r="G36" i="8"/>
  <c r="H36" i="8"/>
  <c r="I36" i="8"/>
  <c r="J36" i="8"/>
  <c r="K36" i="8"/>
  <c r="L36" i="8"/>
  <c r="M36" i="8"/>
  <c r="N36" i="8"/>
  <c r="O36" i="8"/>
  <c r="C36" i="8"/>
  <c r="E29" i="8"/>
  <c r="F29" i="8"/>
  <c r="G29" i="8"/>
  <c r="H29" i="8"/>
  <c r="I29" i="8"/>
  <c r="J29" i="8"/>
  <c r="K29" i="8"/>
  <c r="L29" i="8"/>
  <c r="M29" i="8"/>
  <c r="N29" i="8"/>
  <c r="O29" i="8"/>
  <c r="D29" i="8"/>
  <c r="E25" i="8"/>
  <c r="F25" i="8"/>
  <c r="F39" i="8" s="1"/>
  <c r="G25" i="8"/>
  <c r="H25" i="8"/>
  <c r="I25" i="8"/>
  <c r="J25" i="8"/>
  <c r="K25" i="8"/>
  <c r="L25" i="8"/>
  <c r="M25" i="8"/>
  <c r="N25" i="8"/>
  <c r="O25" i="8"/>
  <c r="D25" i="8"/>
  <c r="D16" i="8"/>
  <c r="E16" i="8"/>
  <c r="F16" i="8"/>
  <c r="G16" i="8"/>
  <c r="H16" i="8"/>
  <c r="I16" i="8"/>
  <c r="J16" i="8"/>
  <c r="K16" i="8"/>
  <c r="L16" i="8"/>
  <c r="M16" i="8"/>
  <c r="N16" i="8"/>
  <c r="O16" i="8"/>
  <c r="C16" i="8"/>
  <c r="E12" i="8"/>
  <c r="F12" i="8"/>
  <c r="G12" i="8"/>
  <c r="H12" i="8"/>
  <c r="I12" i="8"/>
  <c r="J12" i="8"/>
  <c r="K12" i="8"/>
  <c r="L12" i="8"/>
  <c r="M12" i="8"/>
  <c r="N12" i="8"/>
  <c r="O12" i="8"/>
  <c r="D12" i="8"/>
  <c r="E35" i="7"/>
  <c r="F35" i="7"/>
  <c r="G35" i="7"/>
  <c r="H35" i="7"/>
  <c r="I35" i="7"/>
  <c r="J35" i="7"/>
  <c r="K35" i="7"/>
  <c r="L35" i="7"/>
  <c r="M35" i="7"/>
  <c r="N35" i="7"/>
  <c r="O35" i="7"/>
  <c r="D35" i="7"/>
  <c r="E29" i="7"/>
  <c r="F29" i="7"/>
  <c r="G29" i="7"/>
  <c r="H29" i="7"/>
  <c r="I29" i="7"/>
  <c r="J29" i="7"/>
  <c r="K29" i="7"/>
  <c r="L29" i="7"/>
  <c r="M29" i="7"/>
  <c r="N29" i="7"/>
  <c r="O29" i="7"/>
  <c r="D29" i="7"/>
  <c r="E25" i="7"/>
  <c r="F25" i="7"/>
  <c r="G25" i="7"/>
  <c r="H25" i="7"/>
  <c r="I25" i="7"/>
  <c r="J25" i="7"/>
  <c r="K25" i="7"/>
  <c r="L25" i="7"/>
  <c r="M25" i="7"/>
  <c r="N25" i="7"/>
  <c r="O25" i="7"/>
  <c r="D25" i="7"/>
  <c r="D16" i="7"/>
  <c r="E16" i="7"/>
  <c r="F16" i="7"/>
  <c r="G16" i="7"/>
  <c r="H16" i="7"/>
  <c r="I16" i="7"/>
  <c r="J16" i="7"/>
  <c r="K16" i="7"/>
  <c r="L16" i="7"/>
  <c r="M16" i="7"/>
  <c r="N16" i="7"/>
  <c r="O16" i="7"/>
  <c r="C16" i="7"/>
  <c r="D12" i="7"/>
  <c r="E12" i="7"/>
  <c r="F12" i="7"/>
  <c r="G12" i="7"/>
  <c r="H12" i="7"/>
  <c r="I12" i="7"/>
  <c r="J12" i="7"/>
  <c r="K12" i="7"/>
  <c r="L12" i="7"/>
  <c r="M12" i="7"/>
  <c r="N12" i="7"/>
  <c r="O12" i="7"/>
  <c r="C12" i="7"/>
  <c r="E34" i="6"/>
  <c r="F34" i="6"/>
  <c r="G34" i="6"/>
  <c r="H34" i="6"/>
  <c r="I34" i="6"/>
  <c r="J34" i="6"/>
  <c r="K34" i="6"/>
  <c r="L34" i="6"/>
  <c r="M34" i="6"/>
  <c r="N34" i="6"/>
  <c r="O34" i="6"/>
  <c r="D34" i="6"/>
  <c r="C34" i="6"/>
  <c r="D28" i="6"/>
  <c r="E28" i="6"/>
  <c r="F28" i="6"/>
  <c r="G28" i="6"/>
  <c r="H28" i="6"/>
  <c r="I28" i="6"/>
  <c r="J28" i="6"/>
  <c r="K28" i="6"/>
  <c r="L28" i="6"/>
  <c r="M28" i="6"/>
  <c r="N28" i="6"/>
  <c r="O28" i="6"/>
  <c r="C28" i="6"/>
  <c r="E24" i="6"/>
  <c r="F24" i="6"/>
  <c r="G24" i="6"/>
  <c r="H24" i="6"/>
  <c r="I24" i="6"/>
  <c r="J24" i="6"/>
  <c r="K24" i="6"/>
  <c r="K37" i="6" s="1"/>
  <c r="L24" i="6"/>
  <c r="M24" i="6"/>
  <c r="N24" i="6"/>
  <c r="O24" i="6"/>
  <c r="D24" i="6"/>
  <c r="D15" i="6"/>
  <c r="E15" i="6"/>
  <c r="F15" i="6"/>
  <c r="G15" i="6"/>
  <c r="H15" i="6"/>
  <c r="I15" i="6"/>
  <c r="J15" i="6"/>
  <c r="K15" i="6"/>
  <c r="L15" i="6"/>
  <c r="M15" i="6"/>
  <c r="N15" i="6"/>
  <c r="O15" i="6"/>
  <c r="C15" i="6"/>
  <c r="E11" i="6"/>
  <c r="F11" i="6"/>
  <c r="G11" i="6"/>
  <c r="H11" i="6"/>
  <c r="I11" i="6"/>
  <c r="J11" i="6"/>
  <c r="J37" i="6" s="1"/>
  <c r="K11" i="6"/>
  <c r="L11" i="6"/>
  <c r="M11" i="6"/>
  <c r="N11" i="6"/>
  <c r="O11" i="6"/>
  <c r="D11" i="6"/>
  <c r="D35" i="5"/>
  <c r="E35" i="5"/>
  <c r="F35" i="5"/>
  <c r="G35" i="5"/>
  <c r="H35" i="5"/>
  <c r="I35" i="5"/>
  <c r="J35" i="5"/>
  <c r="K35" i="5"/>
  <c r="L35" i="5"/>
  <c r="M35" i="5"/>
  <c r="N35" i="5"/>
  <c r="O35" i="5"/>
  <c r="D28" i="5"/>
  <c r="E28" i="5"/>
  <c r="F28" i="5"/>
  <c r="G28" i="5"/>
  <c r="H28" i="5"/>
  <c r="I28" i="5"/>
  <c r="J28" i="5"/>
  <c r="K28" i="5"/>
  <c r="L28" i="5"/>
  <c r="M28" i="5"/>
  <c r="N28" i="5"/>
  <c r="O28" i="5"/>
  <c r="E24" i="5"/>
  <c r="F24" i="5"/>
  <c r="G24" i="5"/>
  <c r="H24" i="5"/>
  <c r="I24" i="5"/>
  <c r="J24" i="5"/>
  <c r="K24" i="5"/>
  <c r="L24" i="5"/>
  <c r="M24" i="5"/>
  <c r="N24" i="5"/>
  <c r="O24" i="5"/>
  <c r="D24" i="5"/>
  <c r="D15" i="5"/>
  <c r="E15" i="5"/>
  <c r="F15" i="5"/>
  <c r="G15" i="5"/>
  <c r="H15" i="5"/>
  <c r="I15" i="5"/>
  <c r="J15" i="5"/>
  <c r="K15" i="5"/>
  <c r="L15" i="5"/>
  <c r="M15" i="5"/>
  <c r="N15" i="5"/>
  <c r="O15" i="5"/>
  <c r="C15" i="5"/>
  <c r="E11" i="5"/>
  <c r="F11" i="5"/>
  <c r="G11" i="5"/>
  <c r="H11" i="5"/>
  <c r="I11" i="5"/>
  <c r="J11" i="5"/>
  <c r="J38" i="5" s="1"/>
  <c r="K11" i="5"/>
  <c r="K38" i="5" s="1"/>
  <c r="L11" i="5"/>
  <c r="M11" i="5"/>
  <c r="N11" i="5"/>
  <c r="O11" i="5"/>
  <c r="D11" i="5"/>
  <c r="E33" i="4"/>
  <c r="F33" i="4"/>
  <c r="G33" i="4"/>
  <c r="H33" i="4"/>
  <c r="I33" i="4"/>
  <c r="J33" i="4"/>
  <c r="K33" i="4"/>
  <c r="L33" i="4"/>
  <c r="M33" i="4"/>
  <c r="N33" i="4"/>
  <c r="O33" i="4"/>
  <c r="D33" i="4"/>
  <c r="C33" i="4"/>
  <c r="D26" i="4"/>
  <c r="E26" i="4"/>
  <c r="F26" i="4"/>
  <c r="G26" i="4"/>
  <c r="H26" i="4"/>
  <c r="I26" i="4"/>
  <c r="J26" i="4"/>
  <c r="K26" i="4"/>
  <c r="L26" i="4"/>
  <c r="M26" i="4"/>
  <c r="N26" i="4"/>
  <c r="O26" i="4"/>
  <c r="C26" i="4"/>
  <c r="E22" i="4"/>
  <c r="F22" i="4"/>
  <c r="G22" i="4"/>
  <c r="H22" i="4"/>
  <c r="I22" i="4"/>
  <c r="J22" i="4"/>
  <c r="K22" i="4"/>
  <c r="L22" i="4"/>
  <c r="M22" i="4"/>
  <c r="N22" i="4"/>
  <c r="O22" i="4"/>
  <c r="D22" i="4"/>
  <c r="E11" i="4"/>
  <c r="F11" i="4"/>
  <c r="G11" i="4"/>
  <c r="H11" i="4"/>
  <c r="I11" i="4"/>
  <c r="J11" i="4"/>
  <c r="J36" i="4" s="1"/>
  <c r="K11" i="4"/>
  <c r="L11" i="4"/>
  <c r="M11" i="4"/>
  <c r="N11" i="4"/>
  <c r="O11" i="4"/>
  <c r="D11" i="4"/>
  <c r="D35" i="3"/>
  <c r="E35" i="3"/>
  <c r="F35" i="3"/>
  <c r="G35" i="3"/>
  <c r="H35" i="3"/>
  <c r="I35" i="3"/>
  <c r="J35" i="3"/>
  <c r="K35" i="3"/>
  <c r="L35" i="3"/>
  <c r="M35" i="3"/>
  <c r="N35" i="3"/>
  <c r="O35" i="3"/>
  <c r="D28" i="3"/>
  <c r="E28" i="3"/>
  <c r="F28" i="3"/>
  <c r="G28" i="3"/>
  <c r="H28" i="3"/>
  <c r="I28" i="3"/>
  <c r="J28" i="3"/>
  <c r="K28" i="3"/>
  <c r="L28" i="3"/>
  <c r="M28" i="3"/>
  <c r="N28" i="3"/>
  <c r="O28" i="3"/>
  <c r="C28" i="3"/>
  <c r="E24" i="3"/>
  <c r="F24" i="3"/>
  <c r="G24" i="3"/>
  <c r="H24" i="3"/>
  <c r="I24" i="3"/>
  <c r="J24" i="3"/>
  <c r="K24" i="3"/>
  <c r="L24" i="3"/>
  <c r="M24" i="3"/>
  <c r="N24" i="3"/>
  <c r="O24" i="3"/>
  <c r="D24" i="3"/>
  <c r="C24" i="3"/>
  <c r="D16" i="3"/>
  <c r="E16" i="3"/>
  <c r="F16" i="3"/>
  <c r="G16" i="3"/>
  <c r="H16" i="3"/>
  <c r="I16" i="3"/>
  <c r="J16" i="3"/>
  <c r="K16" i="3"/>
  <c r="L16" i="3"/>
  <c r="M16" i="3"/>
  <c r="N16" i="3"/>
  <c r="O16" i="3"/>
  <c r="C16" i="3"/>
  <c r="D12" i="3"/>
  <c r="E12" i="3"/>
  <c r="F12" i="3"/>
  <c r="G12" i="3"/>
  <c r="H12" i="3"/>
  <c r="I12" i="3"/>
  <c r="J12" i="3"/>
  <c r="K12" i="3"/>
  <c r="K38" i="3" s="1"/>
  <c r="L12" i="3"/>
  <c r="M12" i="3"/>
  <c r="N12" i="3"/>
  <c r="O12" i="3"/>
  <c r="C12" i="3"/>
  <c r="D36" i="2"/>
  <c r="E36" i="2"/>
  <c r="F36" i="2"/>
  <c r="G36" i="2"/>
  <c r="H36" i="2"/>
  <c r="I36" i="2"/>
  <c r="J36" i="2"/>
  <c r="K36" i="2"/>
  <c r="L36" i="2"/>
  <c r="M36" i="2"/>
  <c r="N36" i="2"/>
  <c r="O36" i="2"/>
  <c r="E29" i="2"/>
  <c r="F29" i="2"/>
  <c r="G29" i="2"/>
  <c r="H29" i="2"/>
  <c r="I29" i="2"/>
  <c r="J29" i="2"/>
  <c r="K29" i="2"/>
  <c r="L29" i="2"/>
  <c r="M29" i="2"/>
  <c r="N29" i="2"/>
  <c r="O29" i="2"/>
  <c r="D29" i="2"/>
  <c r="C29" i="2"/>
  <c r="E25" i="2"/>
  <c r="F25" i="2"/>
  <c r="G25" i="2"/>
  <c r="H25" i="2"/>
  <c r="I25" i="2"/>
  <c r="I39" i="2" s="1"/>
  <c r="J25" i="2"/>
  <c r="J39" i="2" s="1"/>
  <c r="K25" i="2"/>
  <c r="K39" i="2" s="1"/>
  <c r="L25" i="2"/>
  <c r="M25" i="2"/>
  <c r="N25" i="2"/>
  <c r="O25" i="2"/>
  <c r="D25" i="2"/>
  <c r="D16" i="2"/>
  <c r="E16" i="2"/>
  <c r="F16" i="2"/>
  <c r="G16" i="2"/>
  <c r="H16" i="2"/>
  <c r="I16" i="2"/>
  <c r="J16" i="2"/>
  <c r="K16" i="2"/>
  <c r="L16" i="2"/>
  <c r="M16" i="2"/>
  <c r="N16" i="2"/>
  <c r="O16" i="2"/>
  <c r="C16" i="2"/>
  <c r="D12" i="2"/>
  <c r="E12" i="2"/>
  <c r="F12" i="2"/>
  <c r="G12" i="2"/>
  <c r="H12" i="2"/>
  <c r="I12" i="2"/>
  <c r="J12" i="2"/>
  <c r="K12" i="2"/>
  <c r="L12" i="2"/>
  <c r="M12" i="2"/>
  <c r="N12" i="2"/>
  <c r="O12" i="2"/>
  <c r="C12" i="2"/>
  <c r="K39" i="1"/>
  <c r="E36" i="1"/>
  <c r="F36" i="1"/>
  <c r="G36" i="1"/>
  <c r="H36" i="1"/>
  <c r="I36" i="1"/>
  <c r="J36" i="1"/>
  <c r="K36" i="1"/>
  <c r="L36" i="1"/>
  <c r="M36" i="1"/>
  <c r="N36" i="1"/>
  <c r="O36" i="1"/>
  <c r="D36" i="1"/>
  <c r="E29" i="1"/>
  <c r="F29" i="1"/>
  <c r="G29" i="1"/>
  <c r="H29" i="1"/>
  <c r="I29" i="1"/>
  <c r="J29" i="1"/>
  <c r="K29" i="1"/>
  <c r="L29" i="1"/>
  <c r="M29" i="1"/>
  <c r="N29" i="1"/>
  <c r="O29" i="1"/>
  <c r="D29" i="1"/>
  <c r="E25" i="1"/>
  <c r="F25" i="1"/>
  <c r="G25" i="1"/>
  <c r="H25" i="1"/>
  <c r="I25" i="1"/>
  <c r="J25" i="1"/>
  <c r="K25" i="1"/>
  <c r="L25" i="1"/>
  <c r="M25" i="1"/>
  <c r="N25" i="1"/>
  <c r="O25" i="1"/>
  <c r="D25" i="1"/>
  <c r="D16" i="1"/>
  <c r="E16" i="1"/>
  <c r="F16" i="1"/>
  <c r="G16" i="1"/>
  <c r="H16" i="1"/>
  <c r="I16" i="1"/>
  <c r="J16" i="1"/>
  <c r="K16" i="1"/>
  <c r="L16" i="1"/>
  <c r="M16" i="1"/>
  <c r="N16" i="1"/>
  <c r="O16" i="1"/>
  <c r="C16" i="1"/>
  <c r="D12" i="1"/>
  <c r="E12" i="1"/>
  <c r="F12" i="1"/>
  <c r="G12" i="1"/>
  <c r="H12" i="1"/>
  <c r="I12" i="1"/>
  <c r="J12" i="1"/>
  <c r="K12" i="1"/>
  <c r="L12" i="1"/>
  <c r="M12" i="1"/>
  <c r="N12" i="1"/>
  <c r="O12" i="1"/>
  <c r="C12" i="1"/>
  <c r="E44" i="15"/>
  <c r="F44" i="15"/>
  <c r="G44" i="15"/>
  <c r="H44" i="15"/>
  <c r="I44" i="15"/>
  <c r="J44" i="15"/>
  <c r="L44" i="15"/>
  <c r="M44" i="15"/>
  <c r="N44" i="15"/>
  <c r="O44" i="15"/>
  <c r="D44" i="15"/>
  <c r="D38" i="15"/>
  <c r="E38" i="15"/>
  <c r="F38" i="15"/>
  <c r="G38" i="15"/>
  <c r="H38" i="15"/>
  <c r="I38" i="15"/>
  <c r="J38" i="15"/>
  <c r="K38" i="15"/>
  <c r="L38" i="15"/>
  <c r="M38" i="15"/>
  <c r="N38" i="15"/>
  <c r="O38" i="15"/>
  <c r="E34" i="15"/>
  <c r="F34" i="15"/>
  <c r="G34" i="15"/>
  <c r="H34" i="15"/>
  <c r="I34" i="15"/>
  <c r="J34" i="15"/>
  <c r="K34" i="15"/>
  <c r="L34" i="15"/>
  <c r="M34" i="15"/>
  <c r="N34" i="15"/>
  <c r="O34" i="15"/>
  <c r="D34" i="15"/>
  <c r="D26" i="15"/>
  <c r="E26" i="15"/>
  <c r="F26" i="15"/>
  <c r="G26" i="15"/>
  <c r="H26" i="15"/>
  <c r="I26" i="15"/>
  <c r="J26" i="15"/>
  <c r="K26" i="15"/>
  <c r="L26" i="15"/>
  <c r="M26" i="15"/>
  <c r="N26" i="15"/>
  <c r="O26" i="15"/>
  <c r="E22" i="15"/>
  <c r="F22" i="15"/>
  <c r="G22" i="15"/>
  <c r="H22" i="15"/>
  <c r="I22" i="15"/>
  <c r="J22" i="15"/>
  <c r="K22" i="15"/>
  <c r="L22" i="15"/>
  <c r="M22" i="15"/>
  <c r="N22" i="15"/>
  <c r="O22" i="15"/>
  <c r="D22" i="15"/>
  <c r="C38" i="15"/>
  <c r="C26" i="15"/>
  <c r="C11" i="15"/>
  <c r="N38" i="5" l="1"/>
  <c r="M38" i="10"/>
  <c r="L38" i="10"/>
  <c r="N39" i="8"/>
  <c r="I37" i="12"/>
  <c r="O38" i="3"/>
  <c r="I37" i="6"/>
  <c r="J38" i="3"/>
  <c r="F37" i="6"/>
  <c r="I36" i="4"/>
  <c r="J39" i="1"/>
  <c r="G37" i="12"/>
  <c r="J37" i="12"/>
  <c r="L38" i="9"/>
  <c r="I39" i="8"/>
  <c r="H39" i="8"/>
  <c r="I38" i="3"/>
  <c r="J38" i="7"/>
  <c r="N37" i="13"/>
  <c r="L37" i="13"/>
  <c r="F37" i="13"/>
  <c r="I37" i="13"/>
  <c r="I38" i="7"/>
  <c r="K47" i="15"/>
  <c r="I38" i="10"/>
  <c r="H38" i="10"/>
  <c r="G39" i="11"/>
  <c r="H37" i="13"/>
  <c r="E37" i="13"/>
  <c r="D37" i="13"/>
  <c r="J37" i="13"/>
  <c r="H39" i="11"/>
  <c r="K37" i="12"/>
  <c r="O37" i="12"/>
  <c r="D38" i="9"/>
  <c r="K39" i="8"/>
  <c r="M38" i="7"/>
  <c r="K38" i="7"/>
  <c r="I38" i="5"/>
  <c r="H37" i="6"/>
  <c r="L37" i="6"/>
  <c r="G37" i="6"/>
  <c r="O37" i="6"/>
  <c r="H38" i="5"/>
  <c r="L38" i="5"/>
  <c r="K36" i="4"/>
  <c r="N38" i="3"/>
  <c r="M38" i="3"/>
  <c r="H38" i="3"/>
  <c r="L38" i="3"/>
  <c r="G38" i="3"/>
  <c r="E38" i="3"/>
  <c r="N39" i="1"/>
  <c r="L47" i="15"/>
  <c r="H47" i="15"/>
  <c r="N37" i="6"/>
  <c r="M37" i="6"/>
  <c r="O38" i="10"/>
  <c r="N38" i="10"/>
  <c r="E38" i="10"/>
  <c r="J39" i="11"/>
  <c r="I39" i="11"/>
  <c r="L39" i="11"/>
  <c r="D39" i="11"/>
  <c r="O39" i="11"/>
  <c r="N39" i="11"/>
  <c r="F39" i="11"/>
  <c r="N37" i="12"/>
  <c r="M37" i="12"/>
  <c r="L37" i="12"/>
  <c r="M38" i="9"/>
  <c r="J38" i="9"/>
  <c r="I38" i="9"/>
  <c r="O38" i="9"/>
  <c r="N38" i="9"/>
  <c r="M39" i="8"/>
  <c r="L39" i="8"/>
  <c r="J39" i="8"/>
  <c r="O38" i="7"/>
  <c r="M38" i="5"/>
  <c r="O38" i="5"/>
  <c r="I39" i="1"/>
  <c r="G38" i="5"/>
  <c r="F38" i="5"/>
  <c r="D38" i="5"/>
  <c r="L36" i="4"/>
  <c r="H36" i="4"/>
  <c r="D36" i="4"/>
  <c r="O36" i="4"/>
  <c r="N36" i="4"/>
  <c r="M36" i="4"/>
  <c r="H39" i="2"/>
  <c r="N39" i="2"/>
  <c r="O39" i="2"/>
  <c r="M39" i="2"/>
  <c r="L39" i="2"/>
  <c r="G39" i="2"/>
  <c r="D39" i="2"/>
  <c r="M39" i="1"/>
  <c r="G39" i="1"/>
  <c r="L39" i="1"/>
  <c r="H39" i="1"/>
  <c r="O39" i="1"/>
  <c r="O39" i="8"/>
  <c r="E39" i="8"/>
  <c r="D39" i="8"/>
  <c r="G39" i="8"/>
  <c r="M39" i="11"/>
  <c r="N38" i="7"/>
  <c r="L38" i="7"/>
  <c r="H38" i="7"/>
  <c r="G38" i="7"/>
  <c r="F38" i="7"/>
  <c r="N47" i="15"/>
  <c r="M47" i="15"/>
  <c r="J47" i="15"/>
  <c r="I47" i="15"/>
  <c r="O47" i="15"/>
  <c r="F47" i="15"/>
  <c r="G38" i="10"/>
  <c r="G38" i="9"/>
  <c r="E37" i="6"/>
  <c r="D37" i="6"/>
  <c r="E36" i="4"/>
  <c r="F38" i="10"/>
  <c r="E39" i="11"/>
  <c r="D37" i="12"/>
  <c r="F38" i="9"/>
  <c r="E38" i="9"/>
  <c r="E38" i="7"/>
  <c r="F36" i="4"/>
  <c r="E38" i="5"/>
  <c r="G36" i="4"/>
  <c r="F38" i="3"/>
  <c r="D38" i="3"/>
  <c r="F39" i="2"/>
  <c r="E39" i="2"/>
  <c r="F39" i="1"/>
  <c r="E39" i="1"/>
  <c r="D39" i="1"/>
  <c r="G47" i="15"/>
  <c r="E47" i="15"/>
  <c r="D47" i="15"/>
  <c r="F37" i="12"/>
  <c r="E37" i="12"/>
  <c r="D38" i="7"/>
  <c r="K40" i="10" l="1"/>
  <c r="K39" i="10" s="1"/>
  <c r="I40" i="10"/>
  <c r="I39" i="10" s="1"/>
  <c r="J40" i="10"/>
  <c r="J39" i="10" s="1"/>
  <c r="H40" i="10"/>
  <c r="H39" i="10" s="1"/>
  <c r="N40" i="10"/>
  <c r="N39" i="10" s="1"/>
  <c r="M40" i="10"/>
  <c r="M39" i="10" s="1"/>
  <c r="L40" i="10"/>
  <c r="L39" i="10" s="1"/>
  <c r="O40" i="10"/>
  <c r="O39" i="10" s="1"/>
  <c r="G40" i="10"/>
  <c r="G39" i="10" s="1"/>
  <c r="F40" i="10"/>
  <c r="F39" i="10" s="1"/>
  <c r="D40" i="10"/>
  <c r="D39" i="10" s="1"/>
</calcChain>
</file>

<file path=xl/sharedStrings.xml><?xml version="1.0" encoding="utf-8"?>
<sst xmlns="http://schemas.openxmlformats.org/spreadsheetml/2006/main" count="858" uniqueCount="271">
  <si>
    <t>№ рец.</t>
  </si>
  <si>
    <t>Приём пищи, наименование блюда</t>
  </si>
  <si>
    <t>Масса</t>
  </si>
  <si>
    <t>порции</t>
  </si>
  <si>
    <t>Пищевые вещества (г)</t>
  </si>
  <si>
    <t>ККАЛ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</si>
  <si>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</si>
  <si>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</si>
  <si>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</si>
  <si>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</si>
  <si>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</si>
  <si>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</si>
  <si>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</si>
  <si>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</si>
  <si>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</si>
  <si>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</si>
  <si>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</si>
  <si>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Мд</t>
  </si>
  <si>
    <t>Fe</t>
  </si>
  <si>
    <t>Завтрак 1</t>
  </si>
  <si>
    <t>Масло сливочное порционно</t>
  </si>
  <si>
    <t>батон</t>
  </si>
  <si>
    <t>всего в завтрк</t>
  </si>
  <si>
    <t>завтрак 2</t>
  </si>
  <si>
    <t>печенье</t>
  </si>
  <si>
    <t>мандарин</t>
  </si>
  <si>
    <t>Обед</t>
  </si>
  <si>
    <t>Солянка домашняя</t>
  </si>
  <si>
    <t>хлеб ржаной</t>
  </si>
  <si>
    <t>хлеб пшеничный</t>
  </si>
  <si>
    <t>всего в обед</t>
  </si>
  <si>
    <t>Полдник</t>
  </si>
  <si>
    <t>468/410</t>
  </si>
  <si>
    <t>сок</t>
  </si>
  <si>
    <t>всего в полдник</t>
  </si>
  <si>
    <t>ужин 1</t>
  </si>
  <si>
    <t>всего в ужин</t>
  </si>
  <si>
    <t>ужин2</t>
  </si>
  <si>
    <t>йогурт питьевой</t>
  </si>
  <si>
    <t>всего в день</t>
  </si>
  <si>
    <t>всего завтрак 1</t>
  </si>
  <si>
    <t>всего завтрак 2</t>
  </si>
  <si>
    <t>Рыба запеченная в сметанном соусе</t>
  </si>
  <si>
    <t>Компот из св яблок</t>
  </si>
  <si>
    <t>Всего в обед</t>
  </si>
  <si>
    <t>Всего в полдник</t>
  </si>
  <si>
    <t>Ужин1</t>
  </si>
  <si>
    <t>100/50</t>
  </si>
  <si>
    <t>Всего в ужин</t>
  </si>
  <si>
    <t>Всего в ужин 1</t>
  </si>
  <si>
    <t>Ужин 2</t>
  </si>
  <si>
    <t>Всего в день</t>
  </si>
  <si>
    <t>Завтрак1</t>
  </si>
  <si>
    <t>Масло сливочное порц</t>
  </si>
  <si>
    <t>Какао с молоком</t>
  </si>
  <si>
    <t>Батон</t>
  </si>
  <si>
    <t>Всего в завтрак</t>
  </si>
  <si>
    <t>Завтрак 2</t>
  </si>
  <si>
    <t>Вафли</t>
  </si>
  <si>
    <t xml:space="preserve">Яблоко </t>
  </si>
  <si>
    <t>25/250</t>
  </si>
  <si>
    <t>Хлеб пшеничный</t>
  </si>
  <si>
    <t>Пицца школьная</t>
  </si>
  <si>
    <t>Сок</t>
  </si>
  <si>
    <t>Ужин 1</t>
  </si>
  <si>
    <t>Овощное рагу</t>
  </si>
  <si>
    <t>Компот из груш</t>
  </si>
  <si>
    <t>Ужин2</t>
  </si>
  <si>
    <t>Йогурт питьевой</t>
  </si>
  <si>
    <t>масса</t>
  </si>
  <si>
    <t>Сосиска оварная</t>
  </si>
  <si>
    <t>Кофейный напиток с молоком</t>
  </si>
  <si>
    <t>Всего в завтрак1</t>
  </si>
  <si>
    <t>Хлеб ржаной</t>
  </si>
  <si>
    <t>Чай с сахаром</t>
  </si>
  <si>
    <t>Всего в ужин1</t>
  </si>
  <si>
    <t>Ряженка</t>
  </si>
  <si>
    <t>Всего за день</t>
  </si>
  <si>
    <t>Чай с молоком</t>
  </si>
  <si>
    <t>Завтрак2</t>
  </si>
  <si>
    <t>Конфеты</t>
  </si>
  <si>
    <t>слад353</t>
  </si>
  <si>
    <t>Яблоко свежее</t>
  </si>
  <si>
    <t>Всего в завтрак2</t>
  </si>
  <si>
    <t>Суп с пшеном из цыплят</t>
  </si>
  <si>
    <t>Цыплята отварные</t>
  </si>
  <si>
    <t>Макаронные изделия отварные</t>
  </si>
  <si>
    <t>Компот из кураги</t>
  </si>
  <si>
    <t>Икра кабачковая</t>
  </si>
  <si>
    <t>Котлета рыбная</t>
  </si>
  <si>
    <t>Картофельное пюре</t>
  </si>
  <si>
    <t>Компот из цитрусов</t>
  </si>
  <si>
    <t>Кефир</t>
  </si>
  <si>
    <t>Колбаса п/к порц</t>
  </si>
  <si>
    <t>Печенье</t>
  </si>
  <si>
    <t>Груша свеж</t>
  </si>
  <si>
    <t>Рис отварной</t>
  </si>
  <si>
    <t>Напиток из шиповника</t>
  </si>
  <si>
    <t>Гребешок с повидлом</t>
  </si>
  <si>
    <t>Компот из св яблок,банан</t>
  </si>
  <si>
    <t>Чай с лимоном</t>
  </si>
  <si>
    <t>200/7</t>
  </si>
  <si>
    <t>Варенец</t>
  </si>
  <si>
    <t>Масло слив,порц</t>
  </si>
  <si>
    <t>Омлет натуральн</t>
  </si>
  <si>
    <t>Сыр порц</t>
  </si>
  <si>
    <t>Всего завтрак1</t>
  </si>
  <si>
    <t>Мандарин</t>
  </si>
  <si>
    <t>Всего завтрак2</t>
  </si>
  <si>
    <t>Пельмени куриные с маслом</t>
  </si>
  <si>
    <t>Ватрушка с творогом</t>
  </si>
  <si>
    <t>Компот из яблок</t>
  </si>
  <si>
    <t>Масло слив порц</t>
  </si>
  <si>
    <t>всего в завтрак 2</t>
  </si>
  <si>
    <t>Компот из сухофруктов</t>
  </si>
  <si>
    <t>Всегов обед</t>
  </si>
  <si>
    <t>Чай с яблоком</t>
  </si>
  <si>
    <t>Рагу из овощей</t>
  </si>
  <si>
    <t>СЛАД353</t>
  </si>
  <si>
    <t>Груша свежая</t>
  </si>
  <si>
    <t>Бутерброд с джемом</t>
  </si>
  <si>
    <t>Банан</t>
  </si>
  <si>
    <t>Цыплата тушеные в соусе</t>
  </si>
  <si>
    <t>Компот из изюма,чернослива</t>
  </si>
  <si>
    <t>Сосиска отварная</t>
  </si>
  <si>
    <t>Макаронные изделия оварные</t>
  </si>
  <si>
    <t>Слад353</t>
  </si>
  <si>
    <t>Компот из св груш</t>
  </si>
  <si>
    <t>Гороховое пюре</t>
  </si>
  <si>
    <t xml:space="preserve"> Сыр порц</t>
  </si>
  <si>
    <t xml:space="preserve"> </t>
  </si>
  <si>
    <t>Чай с сах,смородиной</t>
  </si>
  <si>
    <t>Всего в Завтрак1</t>
  </si>
  <si>
    <t>Всего в Завтрак2</t>
  </si>
  <si>
    <t>Компот из с/м ягоды</t>
  </si>
  <si>
    <t>ЗАвтрак2</t>
  </si>
  <si>
    <t>Сосиска запеч в тесте</t>
  </si>
  <si>
    <t>Картофель отварной</t>
  </si>
  <si>
    <t>Итого</t>
  </si>
  <si>
    <t>Среднее за период</t>
  </si>
  <si>
    <t>Запеканка картофельная с говядиной</t>
  </si>
  <si>
    <t>Щи из св капусты с говяд,сметаной</t>
  </si>
  <si>
    <t>Кисель из клюквы с/м</t>
  </si>
  <si>
    <t>Компот из с/ф</t>
  </si>
  <si>
    <t>компот из с/м смородины</t>
  </si>
  <si>
    <t>Пельмени  куриные  с маслом</t>
  </si>
  <si>
    <t>Компот из с/м вишни</t>
  </si>
  <si>
    <t>Кисель из с/м смородины</t>
  </si>
  <si>
    <t>Кисель из с/м вишни</t>
  </si>
  <si>
    <t>Рагу из филе цыплят</t>
  </si>
  <si>
    <t>Компот из с/м смородины</t>
  </si>
  <si>
    <t>Компот из с/м  вишни</t>
  </si>
  <si>
    <t>Омлет натуральный</t>
  </si>
  <si>
    <t>Кисель из с/м клюквы</t>
  </si>
  <si>
    <t>Компот из чернослива,изюма</t>
  </si>
  <si>
    <t>Пирожок с картофелем</t>
  </si>
  <si>
    <t>Йогурт сливочный</t>
  </si>
  <si>
    <t>Яблоко</t>
  </si>
  <si>
    <t>Суп гороховый с говядиной</t>
  </si>
  <si>
    <t>Булочка с повидлом обсыпная</t>
  </si>
  <si>
    <t>Чай с сахаром,лимоном</t>
  </si>
  <si>
    <t>Диета:</t>
  </si>
  <si>
    <t>Категория: Дети 14-18 лет</t>
  </si>
  <si>
    <t xml:space="preserve">Приложение 2 </t>
  </si>
  <si>
    <t>(2-х недельное)</t>
  </si>
  <si>
    <t xml:space="preserve">Примерное меню и пищевая ценность приготовляемых блюд </t>
  </si>
  <si>
    <t>1-ая неделя понедельник</t>
  </si>
  <si>
    <t xml:space="preserve">Фрикадельки куриные </t>
  </si>
  <si>
    <t>240/5</t>
  </si>
  <si>
    <t>200/5</t>
  </si>
  <si>
    <t>Каша молочная пшеничная с маслом/сахаром</t>
  </si>
  <si>
    <t>Каша молочная ячневая с маслом/сахаром</t>
  </si>
  <si>
    <t>Каша молочная геркулесовая с маслом/сахаром</t>
  </si>
  <si>
    <t>Каша молочная пшенная с маслом/сахаром</t>
  </si>
  <si>
    <t>Каша молочная манная с маслом/сахаром</t>
  </si>
  <si>
    <t xml:space="preserve">Капуста тушеная </t>
  </si>
  <si>
    <t>Кисель из яблок</t>
  </si>
  <si>
    <t>Компот из  цитрусов</t>
  </si>
  <si>
    <t>100/30</t>
  </si>
  <si>
    <t>130/20</t>
  </si>
  <si>
    <t>30/250/10</t>
  </si>
  <si>
    <t>Салат из св, капусты,моркови,</t>
  </si>
  <si>
    <t>Шницель рыбный н/р</t>
  </si>
  <si>
    <t>всего в завтрк 2</t>
  </si>
  <si>
    <t>Всего в завтрак 2</t>
  </si>
  <si>
    <t>Всего полдник</t>
  </si>
  <si>
    <t>Бифидок</t>
  </si>
  <si>
    <t>Ветчина к завтраку</t>
  </si>
  <si>
    <t>Жаркое из филе кур</t>
  </si>
  <si>
    <t>Кофейный напиток,с молоком</t>
  </si>
  <si>
    <t>Каша гречневая рассыпчатая</t>
  </si>
  <si>
    <t>Салат из св помидор,огурцов, лук,м/р</t>
  </si>
  <si>
    <t>Чай с сах,смородиной,с/м</t>
  </si>
  <si>
    <t>Жаркое по- домашнему</t>
  </si>
  <si>
    <t>Суп картоф,с пшеном, цыплятами</t>
  </si>
  <si>
    <t>Пирожок с картофелем ,луком</t>
  </si>
  <si>
    <t>Салат из свеж капусты с морковью</t>
  </si>
  <si>
    <t>Коф нап с молоком</t>
  </si>
  <si>
    <t>Сыр порционно</t>
  </si>
  <si>
    <t>Кисель из с/м смородины,вишни</t>
  </si>
  <si>
    <t>Компот из чернослива</t>
  </si>
  <si>
    <t>Пирожок с мясом рисом</t>
  </si>
  <si>
    <t xml:space="preserve">Макароны отварные </t>
  </si>
  <si>
    <t>12,5/250/10</t>
  </si>
  <si>
    <t>Солянка"Домашняя"со сметаной</t>
  </si>
  <si>
    <t>30/10/250</t>
  </si>
  <si>
    <t>12,5/250</t>
  </si>
  <si>
    <t>Щи из свеж,капусты с говядиной,сметаной</t>
  </si>
  <si>
    <t>Рассольник "Лениградский" с говядиной сметаной</t>
  </si>
  <si>
    <t>к  СанПин 2.3/2.4.3590-20</t>
  </si>
  <si>
    <t>1-ая неделя вторник</t>
  </si>
  <si>
    <t>1-ая неделя среда</t>
  </si>
  <si>
    <t>1-я неделя пятница</t>
  </si>
  <si>
    <t>1-ая неделя суббота</t>
  </si>
  <si>
    <t>1-ая неделя  воскресенье</t>
  </si>
  <si>
    <t>2-ая неделя понедельник</t>
  </si>
  <si>
    <t>2-ая неделя вторник</t>
  </si>
  <si>
    <t>2-ая неделя четверг</t>
  </si>
  <si>
    <t>2-ая неделя пятница</t>
  </si>
  <si>
    <t>СЛАД 353</t>
  </si>
  <si>
    <t>2-ая неделя суббота</t>
  </si>
  <si>
    <t>2-ая неделя среда</t>
  </si>
  <si>
    <t>2-ая неделя воскресенье</t>
  </si>
  <si>
    <t>1-ая неделя четверг</t>
  </si>
  <si>
    <t>Сосиска в тесте</t>
  </si>
  <si>
    <t>Пицца Школьная</t>
  </si>
  <si>
    <t>Бифштекс из говядины н/р с томатно-сметанным соусом</t>
  </si>
  <si>
    <t>Винегрет овощной</t>
  </si>
  <si>
    <t>Салат из свежих помидор,огурец,лук,м/р</t>
  </si>
  <si>
    <t>Салат картофельный с соленым огурцом,горошек,лук,м/р</t>
  </si>
  <si>
    <t>Салат из свеклы с черносливом</t>
  </si>
  <si>
    <t>Салат из свежих огурцов,лук,м/р</t>
  </si>
  <si>
    <t>220/10/10</t>
  </si>
  <si>
    <t>Запеканка из творога с рисом,повидлом</t>
  </si>
  <si>
    <t>Запеканка из творога с рисом со сметаной</t>
  </si>
  <si>
    <t>223/1</t>
  </si>
  <si>
    <t>Котлета куриная с соусом сметанно-томатном</t>
  </si>
  <si>
    <t>Фрикадельки куриные в соусе сметанном</t>
  </si>
  <si>
    <t>Шницедь  из говядины н/р с томатно сметанным соусом</t>
  </si>
  <si>
    <t>Котлета куриная со сметанно-томатным соусом</t>
  </si>
  <si>
    <t>Бефстроганов из говядины</t>
  </si>
  <si>
    <t>Фрикадельки рыбные в сметанно-томатном соусе</t>
  </si>
  <si>
    <t>90/30</t>
  </si>
  <si>
    <t xml:space="preserve"> Сезон: осенне-зимний.</t>
  </si>
  <si>
    <t>Салат из свежих огурцов,помидор,м/р</t>
  </si>
  <si>
    <t xml:space="preserve">Картофельн, пюре </t>
  </si>
  <si>
    <t>Макаронник с говядиной</t>
  </si>
  <si>
    <t>Борщ из св капусты с говяд,сметаной</t>
  </si>
  <si>
    <t>Борщ из свежей капусты с говяд,сметаной</t>
  </si>
  <si>
    <t>12,5/10/250</t>
  </si>
  <si>
    <t>Суп куриный с картоф,вермишелью</t>
  </si>
  <si>
    <t>Капуста тушеная</t>
  </si>
  <si>
    <t>Щи из свеж,капусты с говядин,сметаной</t>
  </si>
  <si>
    <t>Суп куриный с картофелем,вермишелью</t>
  </si>
  <si>
    <t>Рассольник "Ленинградский" с говяд,сметаной</t>
  </si>
  <si>
    <t>Каша молочная ячневая  с маслом/сахаром</t>
  </si>
  <si>
    <t>Каша молочная "Дружба" с маслом/сахаром</t>
  </si>
  <si>
    <t>Тефтели из говядины с рисом,соусом</t>
  </si>
  <si>
    <t>249/331</t>
  </si>
  <si>
    <t>309/202</t>
  </si>
  <si>
    <t>Плов из отварной,говядины</t>
  </si>
  <si>
    <t>Гуляш из говядины отварной</t>
  </si>
  <si>
    <t>297/330</t>
  </si>
  <si>
    <t>302/171</t>
  </si>
  <si>
    <t>267/331</t>
  </si>
  <si>
    <t>266/331</t>
  </si>
  <si>
    <t>Плов из говядины отварной</t>
  </si>
  <si>
    <t>Рыба тушеная в соусе</t>
  </si>
  <si>
    <t>Макароны отварные</t>
  </si>
  <si>
    <t>302/202</t>
  </si>
  <si>
    <t>Рыба тушеная в томате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</si>
</sst>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.5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12" xfId="0" applyFont="1" applyFill="1" applyBorder="1" applyAlignment="1">
      <alignment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 vertical="center" wrapText="1"/>
    </xf>
    <xf numFmtId="0" fontId="5" fillId="0" borderId="0" xfId="0" applyFont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wrapText="1"/>
    </xf>
    <xf numFmtId="0" fontId="6" fillId="2" borderId="9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right" wrapText="1"/>
    </xf>
    <xf numFmtId="0" fontId="5" fillId="0" borderId="9" xfId="0" applyFont="1" applyBorder="1" applyAlignment="1">
      <alignment horizontal="right" wrapText="1"/>
    </xf>
    <xf numFmtId="0" fontId="5" fillId="0" borderId="9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right" vertical="center" wrapText="1"/>
    </xf>
    <xf numFmtId="0" fontId="5" fillId="0" borderId="9" xfId="0" applyFont="1" applyFill="1" applyBorder="1" applyAlignment="1">
      <alignment wrapText="1"/>
    </xf>
    <xf numFmtId="0" fontId="5" fillId="0" borderId="14" xfId="0" applyFont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wrapText="1"/>
    </xf>
    <xf numFmtId="0" fontId="6" fillId="2" borderId="13" xfId="0" applyFont="1" applyFill="1" applyBorder="1" applyAlignment="1">
      <alignment horizontal="right" vertical="center" wrapText="1"/>
    </xf>
    <xf numFmtId="0" fontId="6" fillId="2" borderId="19" xfId="0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right" wrapText="1"/>
    </xf>
    <xf numFmtId="0" fontId="7" fillId="2" borderId="9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0" fontId="6" fillId="2" borderId="14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wrapText="1"/>
    </xf>
    <xf numFmtId="0" fontId="0" fillId="0" borderId="0" xfId="0" applyBorder="1"/>
    <xf numFmtId="0" fontId="8" fillId="0" borderId="0" xfId="0" applyFont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wrapText="1"/>
    </xf>
    <xf numFmtId="0" fontId="5" fillId="0" borderId="17" xfId="0" applyFont="1" applyBorder="1" applyAlignment="1">
      <alignment horizontal="center" vertical="center" wrapText="1"/>
    </xf>
    <xf numFmtId="2" fontId="5" fillId="0" borderId="9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Border="1" applyAlignment="1">
      <alignment horizontal="right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topLeftCell="A17" workbookViewId="0">
      <selection activeCell="L42" sqref="L42"/>
    </sheetView>
  </sheetViews>
  <sheetFormatPr defaultRowHeight="15" x14ac:dyDescent="0.25"/>
  <cols>
    <col min="1" max="1" width="7.5703125" style="4" customWidth="1"/>
    <col min="2" max="2" width="12.42578125" style="4" customWidth="1"/>
    <col min="3" max="9" width="9.140625" style="4"/>
    <col min="10" max="11" width="6" style="4" customWidth="1"/>
    <col min="12" max="13" width="9.140625" style="4"/>
    <col min="14" max="14" width="8.85546875" style="4" customWidth="1"/>
    <col min="15" max="15" width="6.85546875" style="4" customWidth="1"/>
  </cols>
  <sheetData>
    <row r="1" spans="1:19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9" ht="30" customHeight="1" x14ac:dyDescent="0.25">
      <c r="A2" s="8"/>
      <c r="B2" s="8"/>
      <c r="C2" s="8"/>
      <c r="D2" s="8"/>
      <c r="E2" s="8"/>
      <c r="F2" s="8"/>
      <c r="G2" s="8"/>
      <c r="H2" s="8"/>
      <c r="I2" s="8"/>
      <c r="J2" s="56" t="s">
        <v>163</v>
      </c>
      <c r="K2" s="56"/>
      <c r="L2" s="56"/>
      <c r="M2" s="8"/>
      <c r="N2" s="8"/>
      <c r="O2" s="8"/>
    </row>
    <row r="3" spans="1:19" x14ac:dyDescent="0.25">
      <c r="A3" s="8"/>
      <c r="B3" s="8"/>
      <c r="C3" s="8"/>
      <c r="D3" s="8"/>
      <c r="E3" s="8"/>
      <c r="F3" s="8"/>
      <c r="G3" s="8"/>
      <c r="H3" s="56" t="s">
        <v>209</v>
      </c>
      <c r="I3" s="56"/>
      <c r="J3" s="56"/>
      <c r="K3" s="56"/>
      <c r="L3" s="56"/>
      <c r="M3" s="56"/>
      <c r="N3" s="56"/>
      <c r="O3" s="8"/>
    </row>
    <row r="4" spans="1:19" ht="15" customHeight="1" x14ac:dyDescent="0.25">
      <c r="A4" s="8"/>
      <c r="B4" s="8"/>
      <c r="C4" s="8"/>
      <c r="D4" s="8"/>
      <c r="E4" s="8"/>
      <c r="F4" s="57" t="s">
        <v>165</v>
      </c>
      <c r="G4" s="57"/>
      <c r="H4" s="57"/>
      <c r="I4" s="57"/>
      <c r="J4" s="57"/>
      <c r="K4" s="9"/>
      <c r="L4" s="8"/>
      <c r="M4" s="8"/>
      <c r="N4" s="8"/>
      <c r="O4" s="8"/>
    </row>
    <row r="5" spans="1:19" x14ac:dyDescent="0.25">
      <c r="A5" s="10"/>
      <c r="B5" s="10"/>
      <c r="C5" s="10"/>
      <c r="D5" s="10"/>
      <c r="E5" s="10"/>
      <c r="F5" s="57"/>
      <c r="G5" s="57"/>
      <c r="H5" s="57"/>
      <c r="I5" s="57"/>
      <c r="J5" s="57"/>
      <c r="K5" s="9"/>
      <c r="L5" s="10"/>
      <c r="M5" s="10"/>
      <c r="N5" s="10"/>
      <c r="O5" s="10"/>
      <c r="P5" s="7"/>
      <c r="Q5" s="7"/>
      <c r="R5" s="7"/>
      <c r="S5" s="7"/>
    </row>
    <row r="6" spans="1:19" x14ac:dyDescent="0.25">
      <c r="A6" s="10"/>
      <c r="B6" s="10"/>
      <c r="C6" s="10"/>
      <c r="D6" s="10"/>
      <c r="E6" s="10"/>
      <c r="F6" s="57"/>
      <c r="G6" s="57"/>
      <c r="H6" s="57"/>
      <c r="I6" s="57"/>
      <c r="J6" s="57"/>
      <c r="K6" s="9"/>
      <c r="L6" s="10"/>
      <c r="M6" s="10"/>
      <c r="N6" s="10"/>
      <c r="O6" s="10"/>
      <c r="P6" s="7"/>
      <c r="Q6" s="7"/>
      <c r="R6" s="7"/>
      <c r="S6" s="7"/>
    </row>
    <row r="7" spans="1:19" x14ac:dyDescent="0.25">
      <c r="A7" s="8"/>
      <c r="B7" s="8"/>
      <c r="C7" s="8"/>
      <c r="D7" s="8"/>
      <c r="E7" s="8"/>
      <c r="F7" s="57" t="s">
        <v>164</v>
      </c>
      <c r="G7" s="57"/>
      <c r="H7" s="57"/>
      <c r="I7" s="57"/>
      <c r="J7" s="57"/>
      <c r="K7" s="9"/>
      <c r="L7" s="8"/>
      <c r="M7" s="8"/>
      <c r="N7" s="8"/>
      <c r="O7" s="8"/>
    </row>
    <row r="8" spans="1:19" ht="14.25" customHeight="1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9" x14ac:dyDescent="0.25">
      <c r="A9" s="61" t="s">
        <v>243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</row>
    <row r="10" spans="1:19" ht="15" customHeight="1" x14ac:dyDescent="0.25">
      <c r="A10" s="61" t="s">
        <v>162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</row>
    <row r="11" spans="1:19" ht="15.75" thickBot="1" x14ac:dyDescent="0.3">
      <c r="A11" s="8" t="s">
        <v>161</v>
      </c>
      <c r="B11" s="8"/>
      <c r="C11" s="8">
        <f>SUM(,C6:C7,220,C9:C10)</f>
        <v>220</v>
      </c>
      <c r="D11" s="8"/>
      <c r="E11" s="8"/>
      <c r="F11" s="8"/>
      <c r="G11" s="8"/>
      <c r="H11" s="8"/>
      <c r="I11" s="8"/>
      <c r="J11" s="8"/>
      <c r="K11" s="8"/>
      <c r="L11" s="62" t="s">
        <v>166</v>
      </c>
      <c r="M11" s="62"/>
      <c r="N11" s="62"/>
      <c r="O11" s="62"/>
    </row>
    <row r="12" spans="1:19" ht="15.75" thickBot="1" x14ac:dyDescent="0.3">
      <c r="A12" s="63" t="s">
        <v>0</v>
      </c>
      <c r="B12" s="65" t="s">
        <v>1</v>
      </c>
      <c r="C12" s="31" t="s">
        <v>2</v>
      </c>
      <c r="D12" s="67" t="s">
        <v>4</v>
      </c>
      <c r="E12" s="67"/>
      <c r="F12" s="68"/>
      <c r="G12" s="69" t="s">
        <v>5</v>
      </c>
      <c r="H12" s="58" t="s">
        <v>6</v>
      </c>
      <c r="I12" s="59"/>
      <c r="J12" s="59"/>
      <c r="K12" s="60"/>
      <c r="L12" s="58" t="s">
        <v>7</v>
      </c>
      <c r="M12" s="59"/>
      <c r="N12" s="59"/>
      <c r="O12" s="60"/>
    </row>
    <row r="13" spans="1:19" ht="29.25" customHeight="1" thickBot="1" x14ac:dyDescent="0.3">
      <c r="A13" s="64"/>
      <c r="B13" s="66"/>
      <c r="C13" s="39" t="s">
        <v>3</v>
      </c>
      <c r="D13" s="11" t="s">
        <v>8</v>
      </c>
      <c r="E13" s="12" t="s">
        <v>9</v>
      </c>
      <c r="F13" s="13" t="s">
        <v>10</v>
      </c>
      <c r="G13" s="70"/>
      <c r="H13" s="12" t="s">
        <v>11</v>
      </c>
      <c r="I13" s="12" t="s">
        <v>12</v>
      </c>
      <c r="J13" s="12" t="s">
        <v>13</v>
      </c>
      <c r="K13" s="12" t="s">
        <v>14</v>
      </c>
      <c r="L13" s="12" t="s">
        <v>15</v>
      </c>
      <c r="M13" s="12" t="s">
        <v>16</v>
      </c>
      <c r="N13" s="12" t="s">
        <v>17</v>
      </c>
      <c r="O13" s="14" t="s">
        <v>18</v>
      </c>
    </row>
    <row r="14" spans="1:19" ht="15.75" thickBot="1" x14ac:dyDescent="0.3">
      <c r="A14" s="12">
        <v>1</v>
      </c>
      <c r="B14" s="22">
        <v>2</v>
      </c>
      <c r="C14" s="15">
        <v>3</v>
      </c>
      <c r="D14" s="12">
        <v>4</v>
      </c>
      <c r="E14" s="12">
        <v>5</v>
      </c>
      <c r="F14" s="12">
        <v>6</v>
      </c>
      <c r="G14" s="12">
        <v>7</v>
      </c>
      <c r="H14" s="12">
        <v>8</v>
      </c>
      <c r="I14" s="12">
        <v>9</v>
      </c>
      <c r="J14" s="12">
        <v>10</v>
      </c>
      <c r="K14" s="12">
        <v>11</v>
      </c>
      <c r="L14" s="12">
        <v>12</v>
      </c>
      <c r="M14" s="12">
        <v>13</v>
      </c>
      <c r="N14" s="12">
        <v>14</v>
      </c>
      <c r="O14" s="14">
        <v>15</v>
      </c>
    </row>
    <row r="15" spans="1:19" ht="15.75" thickBot="1" x14ac:dyDescent="0.3">
      <c r="A15" s="19">
        <v>2</v>
      </c>
      <c r="B15" s="20">
        <v>3</v>
      </c>
      <c r="C15" s="19">
        <v>4</v>
      </c>
      <c r="D15" s="19">
        <v>5</v>
      </c>
      <c r="E15" s="19">
        <v>6</v>
      </c>
      <c r="F15" s="19">
        <v>7</v>
      </c>
      <c r="G15" s="19">
        <v>8</v>
      </c>
      <c r="H15" s="19">
        <v>9</v>
      </c>
      <c r="I15" s="19">
        <v>10</v>
      </c>
      <c r="J15" s="19">
        <v>11</v>
      </c>
      <c r="K15" s="19">
        <v>12</v>
      </c>
      <c r="L15" s="19">
        <v>13</v>
      </c>
      <c r="M15" s="19">
        <v>14</v>
      </c>
      <c r="N15" s="22">
        <v>15</v>
      </c>
      <c r="O15" s="24"/>
    </row>
    <row r="16" spans="1:19" x14ac:dyDescent="0.25">
      <c r="A16" s="18"/>
      <c r="B16" s="18" t="s">
        <v>52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</row>
    <row r="17" spans="1:15" ht="30" x14ac:dyDescent="0.25">
      <c r="A17" s="27">
        <v>14</v>
      </c>
      <c r="B17" s="16" t="s">
        <v>112</v>
      </c>
      <c r="C17" s="29">
        <v>20</v>
      </c>
      <c r="D17" s="29">
        <v>0.16</v>
      </c>
      <c r="E17" s="29">
        <v>14.5</v>
      </c>
      <c r="F17" s="29">
        <v>0.26</v>
      </c>
      <c r="G17" s="29">
        <v>132</v>
      </c>
      <c r="H17" s="29"/>
      <c r="I17" s="29"/>
      <c r="J17" s="29">
        <v>0.08</v>
      </c>
      <c r="K17" s="29">
        <v>0.1</v>
      </c>
      <c r="L17" s="29">
        <v>2.11</v>
      </c>
      <c r="M17" s="29">
        <v>2.61</v>
      </c>
      <c r="N17" s="29"/>
      <c r="O17" s="29"/>
    </row>
    <row r="18" spans="1:15" ht="30" x14ac:dyDescent="0.25">
      <c r="A18" s="27">
        <v>16</v>
      </c>
      <c r="B18" s="16" t="s">
        <v>187</v>
      </c>
      <c r="C18" s="29">
        <v>40</v>
      </c>
      <c r="D18" s="17">
        <v>6.78</v>
      </c>
      <c r="E18" s="29">
        <v>6.27</v>
      </c>
      <c r="F18" s="29"/>
      <c r="G18" s="29">
        <v>84</v>
      </c>
      <c r="H18" s="29">
        <v>0.9</v>
      </c>
      <c r="I18" s="29"/>
      <c r="J18" s="29">
        <v>0.78</v>
      </c>
      <c r="K18" s="29"/>
      <c r="L18" s="29">
        <v>5.0999999999999996</v>
      </c>
      <c r="M18" s="29">
        <v>8.5</v>
      </c>
      <c r="N18" s="29">
        <v>3.53</v>
      </c>
      <c r="O18" s="29">
        <v>0.33</v>
      </c>
    </row>
    <row r="19" spans="1:15" ht="75" x14ac:dyDescent="0.25">
      <c r="A19" s="27">
        <v>173</v>
      </c>
      <c r="B19" s="16" t="s">
        <v>170</v>
      </c>
      <c r="C19" s="29" t="s">
        <v>232</v>
      </c>
      <c r="D19" s="29">
        <v>5.48</v>
      </c>
      <c r="E19" s="29">
        <v>9.49</v>
      </c>
      <c r="F19" s="29">
        <v>22.52</v>
      </c>
      <c r="G19" s="29">
        <v>197</v>
      </c>
      <c r="H19" s="29">
        <v>7.0000000000000007E-2</v>
      </c>
      <c r="I19" s="29">
        <v>0.52</v>
      </c>
      <c r="J19" s="29">
        <v>0.5</v>
      </c>
      <c r="K19" s="29"/>
      <c r="L19" s="29">
        <v>147.07</v>
      </c>
      <c r="M19" s="29">
        <v>136.72</v>
      </c>
      <c r="N19" s="29">
        <v>25.23</v>
      </c>
      <c r="O19" s="29">
        <v>1.04</v>
      </c>
    </row>
    <row r="20" spans="1:15" ht="30" x14ac:dyDescent="0.25">
      <c r="A20" s="27">
        <v>382</v>
      </c>
      <c r="B20" s="16" t="s">
        <v>54</v>
      </c>
      <c r="C20" s="29">
        <v>200</v>
      </c>
      <c r="D20" s="29">
        <v>4.78</v>
      </c>
      <c r="E20" s="29">
        <v>4.62</v>
      </c>
      <c r="F20" s="29">
        <v>17.399999999999999</v>
      </c>
      <c r="G20" s="29">
        <v>118</v>
      </c>
      <c r="H20" s="29">
        <v>0.02</v>
      </c>
      <c r="I20" s="29">
        <v>0.78</v>
      </c>
      <c r="J20" s="29"/>
      <c r="K20" s="29">
        <v>0.01</v>
      </c>
      <c r="L20" s="29">
        <v>169.18</v>
      </c>
      <c r="M20" s="29">
        <v>124.55</v>
      </c>
      <c r="N20" s="29">
        <v>26.36</v>
      </c>
      <c r="O20" s="29">
        <v>0.51</v>
      </c>
    </row>
    <row r="21" spans="1:15" x14ac:dyDescent="0.25">
      <c r="A21" s="27">
        <v>6</v>
      </c>
      <c r="B21" s="16" t="s">
        <v>55</v>
      </c>
      <c r="C21" s="29">
        <v>60</v>
      </c>
      <c r="D21" s="29">
        <v>4.47</v>
      </c>
      <c r="E21" s="29">
        <v>0.6</v>
      </c>
      <c r="F21" s="29">
        <v>34.78</v>
      </c>
      <c r="G21" s="29">
        <v>122</v>
      </c>
      <c r="H21" s="29">
        <v>0.06</v>
      </c>
      <c r="I21" s="29"/>
      <c r="J21" s="29"/>
      <c r="K21" s="29">
        <v>0.78</v>
      </c>
      <c r="L21" s="29">
        <v>15.06</v>
      </c>
      <c r="M21" s="29">
        <v>33.18</v>
      </c>
      <c r="N21" s="29">
        <v>5.96</v>
      </c>
      <c r="O21" s="29">
        <v>0.31</v>
      </c>
    </row>
    <row r="22" spans="1:15" ht="30" x14ac:dyDescent="0.25">
      <c r="A22" s="27"/>
      <c r="B22" s="16" t="s">
        <v>56</v>
      </c>
      <c r="C22" s="29">
        <v>560</v>
      </c>
      <c r="D22" s="29">
        <f>SUM(D17:D18,D19,D20:D21)</f>
        <v>21.67</v>
      </c>
      <c r="E22" s="29">
        <f t="shared" ref="E22:O22" si="0">SUM(E17:E18,E19,E20:E21)</f>
        <v>35.479999999999997</v>
      </c>
      <c r="F22" s="29">
        <f t="shared" si="0"/>
        <v>74.960000000000008</v>
      </c>
      <c r="G22" s="29">
        <f t="shared" si="0"/>
        <v>653</v>
      </c>
      <c r="H22" s="29">
        <f t="shared" si="0"/>
        <v>1.05</v>
      </c>
      <c r="I22" s="29">
        <f t="shared" si="0"/>
        <v>1.3</v>
      </c>
      <c r="J22" s="29">
        <f t="shared" si="0"/>
        <v>1.3599999999999999</v>
      </c>
      <c r="K22" s="29">
        <f t="shared" si="0"/>
        <v>0.89</v>
      </c>
      <c r="L22" s="29">
        <f t="shared" si="0"/>
        <v>338.52000000000004</v>
      </c>
      <c r="M22" s="29">
        <f t="shared" si="0"/>
        <v>305.56</v>
      </c>
      <c r="N22" s="29">
        <f t="shared" si="0"/>
        <v>61.080000000000005</v>
      </c>
      <c r="O22" s="29">
        <f t="shared" si="0"/>
        <v>2.19</v>
      </c>
    </row>
    <row r="23" spans="1:15" x14ac:dyDescent="0.25">
      <c r="A23" s="27"/>
      <c r="B23" s="16" t="s">
        <v>79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</row>
    <row r="24" spans="1:15" x14ac:dyDescent="0.25">
      <c r="A24" s="27">
        <v>140</v>
      </c>
      <c r="B24" s="16" t="s">
        <v>58</v>
      </c>
      <c r="C24" s="29">
        <v>40</v>
      </c>
      <c r="D24" s="29">
        <v>1.47</v>
      </c>
      <c r="E24" s="29">
        <v>10.77</v>
      </c>
      <c r="F24" s="29">
        <v>22.75</v>
      </c>
      <c r="G24" s="29">
        <v>194</v>
      </c>
      <c r="H24" s="29">
        <v>0.01</v>
      </c>
      <c r="I24" s="29"/>
      <c r="J24" s="29"/>
      <c r="K24" s="29"/>
      <c r="L24" s="29">
        <v>2.82</v>
      </c>
      <c r="M24" s="29">
        <v>14.62</v>
      </c>
      <c r="N24" s="29">
        <v>2.09</v>
      </c>
      <c r="O24" s="29">
        <v>0.21</v>
      </c>
    </row>
    <row r="25" spans="1:15" x14ac:dyDescent="0.25">
      <c r="A25" s="27">
        <v>388</v>
      </c>
      <c r="B25" s="16" t="s">
        <v>157</v>
      </c>
      <c r="C25" s="29">
        <v>160</v>
      </c>
      <c r="D25" s="29">
        <v>0.79</v>
      </c>
      <c r="E25" s="29">
        <v>0.74</v>
      </c>
      <c r="F25" s="29">
        <v>18.73</v>
      </c>
      <c r="G25" s="29">
        <v>85</v>
      </c>
      <c r="H25" s="29">
        <v>0.04</v>
      </c>
      <c r="I25" s="29">
        <v>8.4</v>
      </c>
      <c r="J25" s="29"/>
      <c r="K25" s="29"/>
      <c r="L25" s="29">
        <v>29.57</v>
      </c>
      <c r="M25" s="29">
        <v>29.23</v>
      </c>
      <c r="N25" s="29">
        <v>21.92</v>
      </c>
      <c r="O25" s="29">
        <v>4.0199999999999996</v>
      </c>
    </row>
    <row r="26" spans="1:15" ht="30" x14ac:dyDescent="0.25">
      <c r="A26" s="27"/>
      <c r="B26" s="16" t="s">
        <v>83</v>
      </c>
      <c r="C26" s="29">
        <f>SUM(C24:C25)</f>
        <v>200</v>
      </c>
      <c r="D26" s="29">
        <f t="shared" ref="D26:O26" si="1">SUM(D24:D25)</f>
        <v>2.2599999999999998</v>
      </c>
      <c r="E26" s="29">
        <f t="shared" si="1"/>
        <v>11.51</v>
      </c>
      <c r="F26" s="29">
        <f t="shared" si="1"/>
        <v>41.480000000000004</v>
      </c>
      <c r="G26" s="29">
        <f t="shared" si="1"/>
        <v>279</v>
      </c>
      <c r="H26" s="29">
        <f t="shared" si="1"/>
        <v>0.05</v>
      </c>
      <c r="I26" s="29">
        <f t="shared" si="1"/>
        <v>8.4</v>
      </c>
      <c r="J26" s="29">
        <f t="shared" si="1"/>
        <v>0</v>
      </c>
      <c r="K26" s="29">
        <f t="shared" si="1"/>
        <v>0</v>
      </c>
      <c r="L26" s="29">
        <f t="shared" si="1"/>
        <v>32.39</v>
      </c>
      <c r="M26" s="29">
        <f t="shared" si="1"/>
        <v>43.85</v>
      </c>
      <c r="N26" s="29">
        <f t="shared" si="1"/>
        <v>24.01</v>
      </c>
      <c r="O26" s="29">
        <f t="shared" si="1"/>
        <v>4.2299999999999995</v>
      </c>
    </row>
    <row r="27" spans="1:15" ht="20.25" customHeight="1" x14ac:dyDescent="0.25">
      <c r="A27" s="27"/>
      <c r="B27" s="16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</row>
    <row r="28" spans="1:15" hidden="1" x14ac:dyDescent="0.25">
      <c r="A28" s="27"/>
      <c r="B28" s="16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</row>
    <row r="29" spans="1:15" ht="30" x14ac:dyDescent="0.25">
      <c r="A29" s="27">
        <v>251</v>
      </c>
      <c r="B29" s="16" t="s">
        <v>27</v>
      </c>
      <c r="C29" s="29" t="s">
        <v>180</v>
      </c>
      <c r="D29" s="29">
        <v>9.0299999999999994</v>
      </c>
      <c r="E29" s="29">
        <v>11.54</v>
      </c>
      <c r="F29" s="29">
        <v>8.83</v>
      </c>
      <c r="G29" s="29">
        <v>175</v>
      </c>
      <c r="H29" s="29">
        <v>7.0000000000000007E-2</v>
      </c>
      <c r="I29" s="29">
        <v>13.07</v>
      </c>
      <c r="J29" s="29">
        <v>0.02</v>
      </c>
      <c r="K29" s="29"/>
      <c r="L29" s="29">
        <v>42.37</v>
      </c>
      <c r="M29" s="29">
        <v>111.58</v>
      </c>
      <c r="N29" s="29">
        <v>27.75</v>
      </c>
      <c r="O29" s="29">
        <v>1.65</v>
      </c>
    </row>
    <row r="30" spans="1:15" ht="45" x14ac:dyDescent="0.25">
      <c r="A30" s="27">
        <v>244</v>
      </c>
      <c r="B30" s="16" t="s">
        <v>260</v>
      </c>
      <c r="C30" s="29">
        <v>225</v>
      </c>
      <c r="D30" s="29">
        <v>22.95</v>
      </c>
      <c r="E30" s="29">
        <v>21.49</v>
      </c>
      <c r="F30" s="29">
        <v>36.57</v>
      </c>
      <c r="G30" s="29">
        <v>445</v>
      </c>
      <c r="H30" s="29">
        <v>0.27</v>
      </c>
      <c r="I30" s="29">
        <v>2.0299999999999998</v>
      </c>
      <c r="J30" s="29">
        <v>0.01</v>
      </c>
      <c r="K30" s="29"/>
      <c r="L30" s="29">
        <v>51.1</v>
      </c>
      <c r="M30" s="29">
        <v>203.52</v>
      </c>
      <c r="N30" s="29">
        <v>37.090000000000003</v>
      </c>
      <c r="O30" s="29">
        <v>1.22</v>
      </c>
    </row>
    <row r="31" spans="1:15" ht="30" x14ac:dyDescent="0.25">
      <c r="A31" s="27">
        <v>348</v>
      </c>
      <c r="B31" s="16" t="s">
        <v>87</v>
      </c>
      <c r="C31" s="29">
        <v>200</v>
      </c>
      <c r="D31" s="29">
        <v>0.73</v>
      </c>
      <c r="E31" s="29">
        <v>0.04</v>
      </c>
      <c r="F31" s="29">
        <v>20.58</v>
      </c>
      <c r="G31" s="29">
        <v>102</v>
      </c>
      <c r="H31" s="29">
        <v>0.01</v>
      </c>
      <c r="I31" s="29">
        <v>0.24</v>
      </c>
      <c r="J31" s="29"/>
      <c r="K31" s="29"/>
      <c r="L31" s="29">
        <v>21.52</v>
      </c>
      <c r="M31" s="29">
        <v>19.05</v>
      </c>
      <c r="N31" s="29">
        <v>13.7</v>
      </c>
      <c r="O31" s="29">
        <v>0.46</v>
      </c>
    </row>
    <row r="32" spans="1:15" ht="30" x14ac:dyDescent="0.25">
      <c r="A32" s="27">
        <v>12</v>
      </c>
      <c r="B32" s="16" t="s">
        <v>73</v>
      </c>
      <c r="C32" s="29">
        <v>60</v>
      </c>
      <c r="D32" s="29">
        <v>2.93</v>
      </c>
      <c r="E32" s="29">
        <v>0.63</v>
      </c>
      <c r="F32" s="29">
        <v>24.19</v>
      </c>
      <c r="G32" s="29">
        <v>114</v>
      </c>
      <c r="H32" s="29">
        <v>7.0000000000000007E-2</v>
      </c>
      <c r="I32" s="29"/>
      <c r="J32" s="29"/>
      <c r="K32" s="29">
        <v>0.54</v>
      </c>
      <c r="L32" s="29">
        <v>23.8</v>
      </c>
      <c r="M32" s="29">
        <v>51.6</v>
      </c>
      <c r="N32" s="29">
        <v>10.4</v>
      </c>
      <c r="O32" s="29">
        <v>1.36</v>
      </c>
    </row>
    <row r="33" spans="1:15" ht="30" x14ac:dyDescent="0.25">
      <c r="A33" s="27">
        <v>11</v>
      </c>
      <c r="B33" s="16" t="s">
        <v>61</v>
      </c>
      <c r="C33" s="29">
        <v>30</v>
      </c>
      <c r="D33" s="29">
        <v>2</v>
      </c>
      <c r="E33" s="29">
        <v>0.3</v>
      </c>
      <c r="F33" s="29">
        <v>12.67</v>
      </c>
      <c r="G33" s="29">
        <v>61</v>
      </c>
      <c r="H33" s="29">
        <v>0.03</v>
      </c>
      <c r="I33" s="29"/>
      <c r="J33" s="29"/>
      <c r="K33" s="29">
        <v>0.39</v>
      </c>
      <c r="L33" s="29">
        <v>9.2799999999999994</v>
      </c>
      <c r="M33" s="29">
        <v>13.97</v>
      </c>
      <c r="N33" s="29">
        <v>1.65</v>
      </c>
      <c r="O33" s="29">
        <v>0.21</v>
      </c>
    </row>
    <row r="34" spans="1:15" ht="30" x14ac:dyDescent="0.25">
      <c r="A34" s="27"/>
      <c r="B34" s="16" t="s">
        <v>44</v>
      </c>
      <c r="C34" s="29">
        <v>805</v>
      </c>
      <c r="D34" s="29">
        <f t="shared" ref="D34:O34" si="2">SUM(D28,D29,D30,D31:D33)</f>
        <v>37.639999999999993</v>
      </c>
      <c r="E34" s="29">
        <f t="shared" si="2"/>
        <v>34</v>
      </c>
      <c r="F34" s="29">
        <f t="shared" si="2"/>
        <v>102.83999999999999</v>
      </c>
      <c r="G34" s="29">
        <f t="shared" si="2"/>
        <v>897</v>
      </c>
      <c r="H34" s="29">
        <f t="shared" si="2"/>
        <v>0.45000000000000007</v>
      </c>
      <c r="I34" s="29">
        <f t="shared" si="2"/>
        <v>15.34</v>
      </c>
      <c r="J34" s="29">
        <f t="shared" si="2"/>
        <v>0.03</v>
      </c>
      <c r="K34" s="29">
        <f t="shared" si="2"/>
        <v>0.93</v>
      </c>
      <c r="L34" s="29">
        <f t="shared" si="2"/>
        <v>148.07</v>
      </c>
      <c r="M34" s="29">
        <f t="shared" si="2"/>
        <v>399.72000000000008</v>
      </c>
      <c r="N34" s="29">
        <f t="shared" si="2"/>
        <v>90.590000000000018</v>
      </c>
      <c r="O34" s="29">
        <f t="shared" si="2"/>
        <v>4.9000000000000004</v>
      </c>
    </row>
    <row r="35" spans="1:15" x14ac:dyDescent="0.25">
      <c r="A35" s="27"/>
      <c r="B35" s="16" t="s">
        <v>31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</row>
    <row r="36" spans="1:15" ht="45" x14ac:dyDescent="0.25">
      <c r="A36" s="27">
        <v>426</v>
      </c>
      <c r="B36" s="16" t="s">
        <v>159</v>
      </c>
      <c r="C36" s="29">
        <v>150</v>
      </c>
      <c r="D36" s="29">
        <v>6.6</v>
      </c>
      <c r="E36" s="29">
        <v>14.36</v>
      </c>
      <c r="F36" s="29">
        <v>41.13</v>
      </c>
      <c r="G36" s="29">
        <v>320</v>
      </c>
      <c r="H36" s="29">
        <v>0.08</v>
      </c>
      <c r="I36" s="29">
        <v>0.02</v>
      </c>
      <c r="J36" s="29"/>
      <c r="K36" s="29"/>
      <c r="L36" s="29">
        <v>21.3</v>
      </c>
      <c r="M36" s="29">
        <v>76.8</v>
      </c>
      <c r="N36" s="29">
        <v>28.2</v>
      </c>
      <c r="O36" s="29">
        <v>1.39</v>
      </c>
    </row>
    <row r="37" spans="1:15" ht="30" x14ac:dyDescent="0.25">
      <c r="A37" s="27">
        <v>342</v>
      </c>
      <c r="B37" s="16" t="s">
        <v>146</v>
      </c>
      <c r="C37" s="29">
        <v>200</v>
      </c>
      <c r="D37" s="29">
        <v>0.15</v>
      </c>
      <c r="E37" s="29">
        <v>0.04</v>
      </c>
      <c r="F37" s="29">
        <v>23.72</v>
      </c>
      <c r="G37" s="29">
        <v>101</v>
      </c>
      <c r="H37" s="29">
        <v>0.01</v>
      </c>
      <c r="I37" s="29">
        <v>1.2</v>
      </c>
      <c r="J37" s="29"/>
      <c r="K37" s="29"/>
      <c r="L37" s="29">
        <v>22.2</v>
      </c>
      <c r="M37" s="29">
        <v>5.22</v>
      </c>
      <c r="N37" s="29">
        <v>4.5199999999999996</v>
      </c>
      <c r="O37" s="29">
        <v>0.15</v>
      </c>
    </row>
    <row r="38" spans="1:15" ht="30" x14ac:dyDescent="0.25">
      <c r="A38" s="27"/>
      <c r="B38" s="16" t="s">
        <v>45</v>
      </c>
      <c r="C38" s="29">
        <f>SUM(C36:C37)</f>
        <v>350</v>
      </c>
      <c r="D38" s="29">
        <f t="shared" ref="D38:O38" si="3">SUM(D36:D37)</f>
        <v>6.75</v>
      </c>
      <c r="E38" s="29">
        <f t="shared" si="3"/>
        <v>14.399999999999999</v>
      </c>
      <c r="F38" s="29">
        <f t="shared" si="3"/>
        <v>64.849999999999994</v>
      </c>
      <c r="G38" s="29">
        <f t="shared" si="3"/>
        <v>421</v>
      </c>
      <c r="H38" s="29">
        <f t="shared" si="3"/>
        <v>0.09</v>
      </c>
      <c r="I38" s="29">
        <f t="shared" si="3"/>
        <v>1.22</v>
      </c>
      <c r="J38" s="29">
        <f t="shared" si="3"/>
        <v>0</v>
      </c>
      <c r="K38" s="29">
        <f t="shared" si="3"/>
        <v>0</v>
      </c>
      <c r="L38" s="29">
        <f t="shared" si="3"/>
        <v>43.5</v>
      </c>
      <c r="M38" s="29">
        <f t="shared" si="3"/>
        <v>82.02</v>
      </c>
      <c r="N38" s="29">
        <f t="shared" si="3"/>
        <v>32.72</v>
      </c>
      <c r="O38" s="29">
        <f t="shared" si="3"/>
        <v>1.5399999999999998</v>
      </c>
    </row>
    <row r="39" spans="1:15" x14ac:dyDescent="0.25">
      <c r="A39" s="27"/>
      <c r="B39" s="16" t="s">
        <v>46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</row>
    <row r="40" spans="1:15" ht="60" x14ac:dyDescent="0.25">
      <c r="A40" s="27">
        <v>24</v>
      </c>
      <c r="B40" s="16" t="s">
        <v>244</v>
      </c>
      <c r="C40" s="29">
        <v>100</v>
      </c>
      <c r="D40" s="29">
        <v>0.81</v>
      </c>
      <c r="E40" s="29">
        <v>6.6</v>
      </c>
      <c r="F40" s="29">
        <v>2.77</v>
      </c>
      <c r="G40" s="29">
        <v>70.66</v>
      </c>
      <c r="H40" s="29">
        <v>0.02</v>
      </c>
      <c r="I40" s="29">
        <v>6</v>
      </c>
      <c r="J40" s="29"/>
      <c r="K40" s="29"/>
      <c r="L40" s="29">
        <v>15.4</v>
      </c>
      <c r="M40" s="29">
        <v>28.2</v>
      </c>
      <c r="N40" s="29">
        <v>13.05</v>
      </c>
      <c r="O40" s="29">
        <v>0.57999999999999996</v>
      </c>
    </row>
    <row r="41" spans="1:15" ht="30" x14ac:dyDescent="0.25">
      <c r="A41" s="27">
        <v>289</v>
      </c>
      <c r="B41" s="16" t="s">
        <v>149</v>
      </c>
      <c r="C41" s="29">
        <v>275</v>
      </c>
      <c r="D41" s="29">
        <v>20.74</v>
      </c>
      <c r="E41" s="29">
        <v>18.66</v>
      </c>
      <c r="F41" s="29">
        <v>23.88</v>
      </c>
      <c r="G41" s="29">
        <v>341</v>
      </c>
      <c r="H41" s="29">
        <v>0.19</v>
      </c>
      <c r="I41" s="29">
        <v>12.4</v>
      </c>
      <c r="J41" s="29">
        <v>1.4</v>
      </c>
      <c r="K41" s="29"/>
      <c r="L41" s="29">
        <v>47.34</v>
      </c>
      <c r="M41" s="29">
        <v>50.81</v>
      </c>
      <c r="N41" s="29">
        <v>41.92</v>
      </c>
      <c r="O41" s="29">
        <v>1.21</v>
      </c>
    </row>
    <row r="42" spans="1:15" ht="45" x14ac:dyDescent="0.25">
      <c r="A42" s="27">
        <v>377</v>
      </c>
      <c r="B42" s="16" t="s">
        <v>160</v>
      </c>
      <c r="C42" s="29" t="s">
        <v>101</v>
      </c>
      <c r="D42" s="29">
        <v>0.17</v>
      </c>
      <c r="E42" s="29">
        <v>0.04</v>
      </c>
      <c r="F42" s="29">
        <v>13.83</v>
      </c>
      <c r="G42" s="29">
        <v>56</v>
      </c>
      <c r="H42" s="29"/>
      <c r="I42" s="29">
        <v>1.1399999999999999</v>
      </c>
      <c r="J42" s="29"/>
      <c r="K42" s="29"/>
      <c r="L42" s="29">
        <v>14.2</v>
      </c>
      <c r="M42" s="29">
        <v>3.64</v>
      </c>
      <c r="N42" s="29">
        <v>2.08</v>
      </c>
      <c r="O42" s="29">
        <v>0.3</v>
      </c>
    </row>
    <row r="43" spans="1:15" ht="30" x14ac:dyDescent="0.25">
      <c r="A43" s="27">
        <v>11</v>
      </c>
      <c r="B43" s="16" t="s">
        <v>61</v>
      </c>
      <c r="C43" s="29">
        <v>60</v>
      </c>
      <c r="D43" s="29">
        <v>4</v>
      </c>
      <c r="E43" s="29">
        <v>0.57999999999999996</v>
      </c>
      <c r="F43" s="29">
        <v>25.34</v>
      </c>
      <c r="G43" s="29">
        <v>122</v>
      </c>
      <c r="H43" s="29">
        <v>0.04</v>
      </c>
      <c r="I43" s="29"/>
      <c r="J43" s="29"/>
      <c r="K43" s="29">
        <v>0.78</v>
      </c>
      <c r="L43" s="29">
        <v>18.559999999999999</v>
      </c>
      <c r="M43" s="29">
        <v>27.94</v>
      </c>
      <c r="N43" s="29">
        <v>3.3</v>
      </c>
      <c r="O43" s="29">
        <v>0.42</v>
      </c>
    </row>
    <row r="44" spans="1:15" ht="30" x14ac:dyDescent="0.25">
      <c r="A44" s="27"/>
      <c r="B44" s="16" t="s">
        <v>75</v>
      </c>
      <c r="C44" s="29">
        <v>642</v>
      </c>
      <c r="D44" s="29">
        <f>SUM(D40,D41,D42,D43)</f>
        <v>25.72</v>
      </c>
      <c r="E44" s="29">
        <f t="shared" ref="E44:O44" si="4">SUM(E40,E41,E42,E43)</f>
        <v>25.879999999999995</v>
      </c>
      <c r="F44" s="29">
        <f t="shared" si="4"/>
        <v>65.819999999999993</v>
      </c>
      <c r="G44" s="29">
        <f t="shared" si="4"/>
        <v>589.66</v>
      </c>
      <c r="H44" s="29">
        <f t="shared" si="4"/>
        <v>0.25</v>
      </c>
      <c r="I44" s="29">
        <f t="shared" si="4"/>
        <v>19.54</v>
      </c>
      <c r="J44" s="29">
        <f t="shared" si="4"/>
        <v>1.4</v>
      </c>
      <c r="K44" s="29"/>
      <c r="L44" s="29">
        <f t="shared" si="4"/>
        <v>95.5</v>
      </c>
      <c r="M44" s="29">
        <f t="shared" si="4"/>
        <v>110.59</v>
      </c>
      <c r="N44" s="29">
        <f t="shared" si="4"/>
        <v>60.349999999999994</v>
      </c>
      <c r="O44" s="29">
        <f t="shared" si="4"/>
        <v>2.5099999999999998</v>
      </c>
    </row>
    <row r="45" spans="1:15" x14ac:dyDescent="0.25">
      <c r="A45" s="27"/>
      <c r="B45" s="16" t="s">
        <v>67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</row>
    <row r="46" spans="1:15" x14ac:dyDescent="0.25">
      <c r="A46" s="27">
        <v>386</v>
      </c>
      <c r="B46" s="16" t="s">
        <v>102</v>
      </c>
      <c r="C46" s="29">
        <v>200</v>
      </c>
      <c r="D46" s="29">
        <v>4.91</v>
      </c>
      <c r="E46" s="29">
        <v>3.96</v>
      </c>
      <c r="F46" s="29">
        <v>6.88</v>
      </c>
      <c r="G46" s="29">
        <v>100</v>
      </c>
      <c r="H46" s="29">
        <v>0.03</v>
      </c>
      <c r="I46" s="29">
        <v>0.22</v>
      </c>
      <c r="J46" s="29">
        <v>0.04</v>
      </c>
      <c r="K46" s="29"/>
      <c r="L46" s="29">
        <v>240</v>
      </c>
      <c r="M46" s="29">
        <v>124.07</v>
      </c>
      <c r="N46" s="29">
        <v>18.920000000000002</v>
      </c>
      <c r="O46" s="29">
        <v>0.16</v>
      </c>
    </row>
    <row r="47" spans="1:15" ht="30" x14ac:dyDescent="0.25">
      <c r="A47" s="27"/>
      <c r="B47" s="16" t="s">
        <v>51</v>
      </c>
      <c r="C47" s="29"/>
      <c r="D47" s="29">
        <f t="shared" ref="D47:O47" si="5">SUM(D22,D26,D34,D38,D44,D46)</f>
        <v>98.949999999999989</v>
      </c>
      <c r="E47" s="29">
        <f t="shared" si="5"/>
        <v>125.22999999999998</v>
      </c>
      <c r="F47" s="29">
        <f t="shared" si="5"/>
        <v>356.83</v>
      </c>
      <c r="G47" s="29">
        <f t="shared" si="5"/>
        <v>2939.66</v>
      </c>
      <c r="H47" s="29">
        <f t="shared" si="5"/>
        <v>1.9200000000000004</v>
      </c>
      <c r="I47" s="29">
        <f t="shared" si="5"/>
        <v>46.019999999999996</v>
      </c>
      <c r="J47" s="29">
        <f t="shared" si="5"/>
        <v>2.83</v>
      </c>
      <c r="K47" s="29">
        <f t="shared" si="5"/>
        <v>1.82</v>
      </c>
      <c r="L47" s="29">
        <f t="shared" si="5"/>
        <v>897.98</v>
      </c>
      <c r="M47" s="29">
        <f t="shared" si="5"/>
        <v>1065.8100000000002</v>
      </c>
      <c r="N47" s="29">
        <f t="shared" si="5"/>
        <v>287.67</v>
      </c>
      <c r="O47" s="29">
        <f t="shared" si="5"/>
        <v>15.53</v>
      </c>
    </row>
  </sheetData>
  <mergeCells count="13">
    <mergeCell ref="J2:L2"/>
    <mergeCell ref="H3:N3"/>
    <mergeCell ref="F4:J6"/>
    <mergeCell ref="F7:J7"/>
    <mergeCell ref="L12:O12"/>
    <mergeCell ref="A9:O9"/>
    <mergeCell ref="A10:O10"/>
    <mergeCell ref="L11:O11"/>
    <mergeCell ref="A12:A13"/>
    <mergeCell ref="B12:B13"/>
    <mergeCell ref="D12:F12"/>
    <mergeCell ref="G12:G13"/>
    <mergeCell ref="H12:K12"/>
  </mergeCells>
  <pageMargins left="0.70866141732283472" right="0.70866141732283472" top="0.39370078740157483" bottom="0.3937007874015748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workbookViewId="0">
      <selection activeCell="L37" sqref="L37"/>
    </sheetView>
  </sheetViews>
  <sheetFormatPr defaultRowHeight="15" x14ac:dyDescent="0.25"/>
  <cols>
    <col min="1" max="1" width="9.140625" style="4"/>
    <col min="2" max="2" width="12.42578125" style="4" customWidth="1"/>
    <col min="3" max="9" width="9.140625" style="4"/>
    <col min="10" max="10" width="6.140625" style="4" customWidth="1"/>
    <col min="11" max="11" width="6.5703125" style="4" customWidth="1"/>
    <col min="12" max="12" width="9.140625" style="4"/>
    <col min="13" max="13" width="7.28515625" style="4" customWidth="1"/>
    <col min="14" max="14" width="6.85546875" style="4" customWidth="1"/>
    <col min="15" max="15" width="7.85546875" style="4" customWidth="1"/>
  </cols>
  <sheetData>
    <row r="1" spans="1:15" ht="15.75" thickBot="1" x14ac:dyDescent="0.3">
      <c r="A1" s="8"/>
      <c r="B1" s="8"/>
      <c r="C1" s="8"/>
      <c r="D1" s="8"/>
      <c r="E1" s="8"/>
      <c r="F1" s="8"/>
      <c r="G1" s="8"/>
      <c r="H1" s="62" t="s">
        <v>218</v>
      </c>
      <c r="I1" s="62"/>
      <c r="J1" s="62"/>
      <c r="K1" s="62"/>
      <c r="L1" s="62"/>
      <c r="M1" s="62"/>
      <c r="N1" s="62"/>
      <c r="O1" s="62"/>
    </row>
    <row r="2" spans="1:15" ht="15.75" thickBot="1" x14ac:dyDescent="0.3">
      <c r="A2" s="63" t="s">
        <v>0</v>
      </c>
      <c r="B2" s="65" t="s">
        <v>1</v>
      </c>
      <c r="C2" s="31" t="s">
        <v>2</v>
      </c>
      <c r="D2" s="67" t="s">
        <v>4</v>
      </c>
      <c r="E2" s="67"/>
      <c r="F2" s="68"/>
      <c r="G2" s="69" t="s">
        <v>5</v>
      </c>
      <c r="H2" s="58" t="s">
        <v>6</v>
      </c>
      <c r="I2" s="59"/>
      <c r="J2" s="59"/>
      <c r="K2" s="60"/>
      <c r="L2" s="58" t="s">
        <v>7</v>
      </c>
      <c r="M2" s="59"/>
      <c r="N2" s="59"/>
      <c r="O2" s="60"/>
    </row>
    <row r="3" spans="1:15" ht="29.25" customHeight="1" thickBot="1" x14ac:dyDescent="0.3">
      <c r="A3" s="64"/>
      <c r="B3" s="66"/>
      <c r="C3" s="39" t="s">
        <v>3</v>
      </c>
      <c r="D3" s="11" t="s">
        <v>8</v>
      </c>
      <c r="E3" s="12" t="s">
        <v>9</v>
      </c>
      <c r="F3" s="13" t="s">
        <v>10</v>
      </c>
      <c r="G3" s="70"/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4" t="s">
        <v>18</v>
      </c>
    </row>
    <row r="4" spans="1:15" ht="15.75" thickBot="1" x14ac:dyDescent="0.3">
      <c r="A4" s="12">
        <v>1</v>
      </c>
      <c r="B4" s="22">
        <v>2</v>
      </c>
      <c r="C4" s="15">
        <v>3</v>
      </c>
      <c r="D4" s="12">
        <v>4</v>
      </c>
      <c r="E4" s="12">
        <v>5</v>
      </c>
      <c r="F4" s="12">
        <v>6</v>
      </c>
      <c r="G4" s="12">
        <v>7</v>
      </c>
      <c r="H4" s="12">
        <v>8</v>
      </c>
      <c r="I4" s="12">
        <v>9</v>
      </c>
      <c r="J4" s="12">
        <v>10</v>
      </c>
      <c r="K4" s="12">
        <v>11</v>
      </c>
      <c r="L4" s="12">
        <v>12</v>
      </c>
      <c r="M4" s="12">
        <v>13</v>
      </c>
      <c r="N4" s="12">
        <v>14</v>
      </c>
      <c r="O4" s="14">
        <v>15</v>
      </c>
    </row>
    <row r="5" spans="1:15" ht="15.75" thickBot="1" x14ac:dyDescent="0.3">
      <c r="A5" s="19">
        <v>2</v>
      </c>
      <c r="B5" s="20">
        <v>3</v>
      </c>
      <c r="C5" s="19">
        <v>4</v>
      </c>
      <c r="D5" s="19">
        <v>5</v>
      </c>
      <c r="E5" s="19">
        <v>6</v>
      </c>
      <c r="F5" s="19">
        <v>7</v>
      </c>
      <c r="G5" s="19">
        <v>8</v>
      </c>
      <c r="H5" s="19">
        <v>9</v>
      </c>
      <c r="I5" s="19">
        <v>10</v>
      </c>
      <c r="J5" s="19">
        <v>11</v>
      </c>
      <c r="K5" s="19">
        <v>12</v>
      </c>
      <c r="L5" s="19">
        <v>13</v>
      </c>
      <c r="M5" s="19">
        <v>14</v>
      </c>
      <c r="N5" s="22">
        <v>15</v>
      </c>
      <c r="O5" s="45"/>
    </row>
    <row r="6" spans="1:15" x14ac:dyDescent="0.25">
      <c r="A6" s="18"/>
      <c r="B6" s="18" t="s">
        <v>52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15" s="1" customFormat="1" ht="30" x14ac:dyDescent="0.25">
      <c r="A7" s="16">
        <v>14</v>
      </c>
      <c r="B7" s="16" t="s">
        <v>103</v>
      </c>
      <c r="C7" s="29">
        <v>20</v>
      </c>
      <c r="D7" s="29">
        <v>0.16</v>
      </c>
      <c r="E7" s="29">
        <v>14.5</v>
      </c>
      <c r="F7" s="29">
        <v>0.26</v>
      </c>
      <c r="G7" s="29">
        <v>132</v>
      </c>
      <c r="H7" s="29"/>
      <c r="I7" s="29"/>
      <c r="J7" s="29">
        <v>0.08</v>
      </c>
      <c r="K7" s="29">
        <v>0.1</v>
      </c>
      <c r="L7" s="29">
        <v>2.11</v>
      </c>
      <c r="M7" s="29">
        <v>2.61</v>
      </c>
      <c r="N7" s="29"/>
      <c r="O7" s="29"/>
    </row>
    <row r="8" spans="1:15" x14ac:dyDescent="0.25">
      <c r="A8" s="16">
        <v>15</v>
      </c>
      <c r="B8" s="16" t="s">
        <v>105</v>
      </c>
      <c r="C8" s="29">
        <v>30</v>
      </c>
      <c r="D8" s="44">
        <v>5.45</v>
      </c>
      <c r="E8" s="29">
        <v>8.85</v>
      </c>
      <c r="F8" s="29"/>
      <c r="G8" s="29">
        <v>80</v>
      </c>
      <c r="H8" s="29">
        <v>0.01</v>
      </c>
      <c r="I8" s="29">
        <v>7.0000000000000007E-2</v>
      </c>
      <c r="J8" s="29">
        <v>0.06</v>
      </c>
      <c r="K8" s="29"/>
      <c r="L8" s="29">
        <v>234.6</v>
      </c>
      <c r="M8" s="29">
        <v>108.75</v>
      </c>
      <c r="N8" s="29">
        <v>7.61</v>
      </c>
      <c r="O8" s="29">
        <v>0.22</v>
      </c>
    </row>
    <row r="9" spans="1:15" s="1" customFormat="1" ht="75" x14ac:dyDescent="0.25">
      <c r="A9" s="16">
        <v>175</v>
      </c>
      <c r="B9" s="16" t="s">
        <v>256</v>
      </c>
      <c r="C9" s="29" t="s">
        <v>232</v>
      </c>
      <c r="D9" s="29">
        <v>5.88</v>
      </c>
      <c r="E9" s="29">
        <v>10.01</v>
      </c>
      <c r="F9" s="29">
        <v>30.24</v>
      </c>
      <c r="G9" s="29">
        <v>235</v>
      </c>
      <c r="H9" s="29">
        <v>0.11</v>
      </c>
      <c r="I9" s="29">
        <v>0.5</v>
      </c>
      <c r="J9" s="29">
        <v>0.05</v>
      </c>
      <c r="K9" s="29"/>
      <c r="L9" s="29">
        <v>133.68</v>
      </c>
      <c r="M9" s="29">
        <v>160.16999999999999</v>
      </c>
      <c r="N9" s="29">
        <v>41.85</v>
      </c>
      <c r="O9" s="29">
        <v>0.91</v>
      </c>
    </row>
    <row r="10" spans="1:15" s="1" customFormat="1" ht="30" x14ac:dyDescent="0.25">
      <c r="A10" s="16">
        <v>382</v>
      </c>
      <c r="B10" s="16" t="s">
        <v>54</v>
      </c>
      <c r="C10" s="29">
        <v>200</v>
      </c>
      <c r="D10" s="29">
        <v>4.78</v>
      </c>
      <c r="E10" s="29">
        <v>4.62</v>
      </c>
      <c r="F10" s="29">
        <v>17.399999999999999</v>
      </c>
      <c r="G10" s="29">
        <v>118</v>
      </c>
      <c r="H10" s="29">
        <v>0.02</v>
      </c>
      <c r="I10" s="29">
        <v>0.78</v>
      </c>
      <c r="J10" s="29"/>
      <c r="K10" s="29">
        <v>0.01</v>
      </c>
      <c r="L10" s="29">
        <v>169.18</v>
      </c>
      <c r="M10" s="29">
        <v>124.55</v>
      </c>
      <c r="N10" s="29">
        <v>26.36</v>
      </c>
      <c r="O10" s="29">
        <v>0.51</v>
      </c>
    </row>
    <row r="11" spans="1:15" x14ac:dyDescent="0.25">
      <c r="A11" s="16">
        <v>6</v>
      </c>
      <c r="B11" s="16" t="s">
        <v>55</v>
      </c>
      <c r="C11" s="29">
        <v>60</v>
      </c>
      <c r="D11" s="29">
        <v>4.47</v>
      </c>
      <c r="E11" s="29">
        <v>0.6</v>
      </c>
      <c r="F11" s="29">
        <v>34.78</v>
      </c>
      <c r="G11" s="29">
        <v>122</v>
      </c>
      <c r="H11" s="29">
        <v>0.08</v>
      </c>
      <c r="I11" s="29"/>
      <c r="J11" s="29"/>
      <c r="K11" s="29">
        <v>0.78</v>
      </c>
      <c r="L11" s="29">
        <v>15.06</v>
      </c>
      <c r="M11" s="29">
        <v>33.18</v>
      </c>
      <c r="N11" s="29">
        <v>5.96</v>
      </c>
      <c r="O11" s="29">
        <v>0.31</v>
      </c>
    </row>
    <row r="12" spans="1:15" ht="30" x14ac:dyDescent="0.25">
      <c r="A12" s="16"/>
      <c r="B12" s="16" t="s">
        <v>72</v>
      </c>
      <c r="C12" s="29">
        <v>550</v>
      </c>
      <c r="D12" s="29">
        <f>SUM(D7:D11)</f>
        <v>20.74</v>
      </c>
      <c r="E12" s="29">
        <f t="shared" ref="E12:O12" si="0">SUM(E7:E11)</f>
        <v>38.58</v>
      </c>
      <c r="F12" s="29">
        <f t="shared" si="0"/>
        <v>82.68</v>
      </c>
      <c r="G12" s="29">
        <f t="shared" si="0"/>
        <v>687</v>
      </c>
      <c r="H12" s="29">
        <f t="shared" si="0"/>
        <v>0.21999999999999997</v>
      </c>
      <c r="I12" s="29">
        <f t="shared" si="0"/>
        <v>1.35</v>
      </c>
      <c r="J12" s="29">
        <f t="shared" si="0"/>
        <v>0.19</v>
      </c>
      <c r="K12" s="29">
        <f t="shared" si="0"/>
        <v>0.89</v>
      </c>
      <c r="L12" s="29">
        <f t="shared" si="0"/>
        <v>554.62999999999988</v>
      </c>
      <c r="M12" s="29">
        <f t="shared" si="0"/>
        <v>429.26</v>
      </c>
      <c r="N12" s="29">
        <f t="shared" si="0"/>
        <v>81.779999999999987</v>
      </c>
      <c r="O12" s="29">
        <f t="shared" si="0"/>
        <v>1.9500000000000002</v>
      </c>
    </row>
    <row r="13" spans="1:15" ht="30" x14ac:dyDescent="0.25">
      <c r="A13" s="26" t="s">
        <v>219</v>
      </c>
      <c r="B13" s="16" t="s">
        <v>80</v>
      </c>
      <c r="C13" s="29">
        <v>50</v>
      </c>
      <c r="D13" s="29">
        <v>0.87</v>
      </c>
      <c r="E13" s="29">
        <v>3.56</v>
      </c>
      <c r="F13" s="29">
        <v>16.13</v>
      </c>
      <c r="G13" s="29">
        <v>100</v>
      </c>
      <c r="H13" s="29"/>
      <c r="I13" s="29"/>
      <c r="J13" s="29"/>
      <c r="K13" s="29"/>
      <c r="L13" s="29">
        <v>34.54</v>
      </c>
      <c r="M13" s="29">
        <v>24.36</v>
      </c>
      <c r="N13" s="29">
        <v>3.92</v>
      </c>
      <c r="O13" s="29">
        <v>7.0000000000000007E-2</v>
      </c>
    </row>
    <row r="14" spans="1:15" ht="30" x14ac:dyDescent="0.25">
      <c r="A14" s="16">
        <v>388</v>
      </c>
      <c r="B14" s="16" t="s">
        <v>119</v>
      </c>
      <c r="C14" s="29">
        <v>180</v>
      </c>
      <c r="D14" s="29">
        <v>0.79</v>
      </c>
      <c r="E14" s="29">
        <v>0.55000000000000004</v>
      </c>
      <c r="F14" s="29">
        <v>19.68</v>
      </c>
      <c r="G14" s="29">
        <v>87</v>
      </c>
      <c r="H14" s="29">
        <v>0.03</v>
      </c>
      <c r="I14" s="29">
        <v>4.2</v>
      </c>
      <c r="J14" s="29"/>
      <c r="K14" s="29"/>
      <c r="L14" s="29">
        <v>35.11</v>
      </c>
      <c r="M14" s="29">
        <v>29.23</v>
      </c>
      <c r="N14" s="29">
        <v>21.92</v>
      </c>
      <c r="O14" s="29">
        <v>4.2</v>
      </c>
    </row>
    <row r="15" spans="1:15" ht="30" x14ac:dyDescent="0.25">
      <c r="A15" s="16"/>
      <c r="B15" s="16" t="s">
        <v>83</v>
      </c>
      <c r="C15" s="29">
        <f>SUM(C13:C14)</f>
        <v>230</v>
      </c>
      <c r="D15" s="29">
        <f t="shared" ref="D15:O15" si="1">SUM(D13:D14)</f>
        <v>1.6600000000000001</v>
      </c>
      <c r="E15" s="29">
        <f t="shared" si="1"/>
        <v>4.1100000000000003</v>
      </c>
      <c r="F15" s="29">
        <f t="shared" si="1"/>
        <v>35.81</v>
      </c>
      <c r="G15" s="29">
        <f t="shared" si="1"/>
        <v>187</v>
      </c>
      <c r="H15" s="29">
        <f t="shared" si="1"/>
        <v>0.03</v>
      </c>
      <c r="I15" s="29">
        <f t="shared" si="1"/>
        <v>4.2</v>
      </c>
      <c r="J15" s="29">
        <f t="shared" si="1"/>
        <v>0</v>
      </c>
      <c r="K15" s="29">
        <f t="shared" si="1"/>
        <v>0</v>
      </c>
      <c r="L15" s="29">
        <f t="shared" si="1"/>
        <v>69.650000000000006</v>
      </c>
      <c r="M15" s="29">
        <f t="shared" si="1"/>
        <v>53.59</v>
      </c>
      <c r="N15" s="29">
        <f t="shared" si="1"/>
        <v>25.840000000000003</v>
      </c>
      <c r="O15" s="29">
        <f t="shared" si="1"/>
        <v>4.2700000000000005</v>
      </c>
    </row>
    <row r="16" spans="1:15" x14ac:dyDescent="0.25">
      <c r="A16" s="16"/>
      <c r="B16" s="16" t="s">
        <v>26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</row>
    <row r="17" spans="1:15" ht="6.75" customHeight="1" x14ac:dyDescent="0.25">
      <c r="A17" s="16"/>
      <c r="B17" s="16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45" x14ac:dyDescent="0.25">
      <c r="A18" s="16">
        <v>102</v>
      </c>
      <c r="B18" s="16" t="s">
        <v>158</v>
      </c>
      <c r="C18" s="29" t="s">
        <v>206</v>
      </c>
      <c r="D18" s="29">
        <v>4.88</v>
      </c>
      <c r="E18" s="29">
        <v>6.39</v>
      </c>
      <c r="F18" s="29">
        <v>23.07</v>
      </c>
      <c r="G18" s="29">
        <v>169.31</v>
      </c>
      <c r="H18" s="29">
        <v>0.02</v>
      </c>
      <c r="I18" s="29">
        <v>5.28</v>
      </c>
      <c r="J18" s="29">
        <v>0.01</v>
      </c>
      <c r="K18" s="29"/>
      <c r="L18" s="29">
        <v>49.77</v>
      </c>
      <c r="M18" s="29">
        <v>147.09</v>
      </c>
      <c r="N18" s="29">
        <v>42.98</v>
      </c>
      <c r="O18" s="29">
        <v>2.19</v>
      </c>
    </row>
    <row r="19" spans="1:15" ht="60" x14ac:dyDescent="0.25">
      <c r="A19" s="16">
        <v>279</v>
      </c>
      <c r="B19" s="16" t="s">
        <v>257</v>
      </c>
      <c r="C19" s="29" t="s">
        <v>242</v>
      </c>
      <c r="D19" s="29">
        <v>10.72</v>
      </c>
      <c r="E19" s="29">
        <v>13.68</v>
      </c>
      <c r="F19" s="29">
        <v>12.57</v>
      </c>
      <c r="G19" s="29">
        <v>128</v>
      </c>
      <c r="H19" s="29">
        <v>0.11</v>
      </c>
      <c r="I19" s="29">
        <v>0.1</v>
      </c>
      <c r="J19" s="29"/>
      <c r="K19" s="29"/>
      <c r="L19" s="29">
        <v>14.1</v>
      </c>
      <c r="M19" s="29">
        <v>127.66</v>
      </c>
      <c r="N19" s="29">
        <v>23.71</v>
      </c>
      <c r="O19" s="29">
        <v>1.63</v>
      </c>
    </row>
    <row r="20" spans="1:15" ht="60" x14ac:dyDescent="0.25">
      <c r="A20" s="16" t="s">
        <v>263</v>
      </c>
      <c r="B20" s="16" t="s">
        <v>190</v>
      </c>
      <c r="C20" s="29">
        <v>180</v>
      </c>
      <c r="D20" s="29">
        <v>3.65</v>
      </c>
      <c r="E20" s="29">
        <v>5.09</v>
      </c>
      <c r="F20" s="29">
        <v>24.02</v>
      </c>
      <c r="G20" s="29">
        <v>156.6</v>
      </c>
      <c r="H20" s="29">
        <v>0.14000000000000001</v>
      </c>
      <c r="I20" s="29"/>
      <c r="J20" s="29"/>
      <c r="K20" s="29"/>
      <c r="L20" s="29">
        <v>14.31</v>
      </c>
      <c r="M20" s="29">
        <v>99.77</v>
      </c>
      <c r="N20" s="29">
        <v>34.42</v>
      </c>
      <c r="O20" s="29">
        <v>1.27</v>
      </c>
    </row>
    <row r="21" spans="1:15" ht="30" x14ac:dyDescent="0.25">
      <c r="A21" s="16">
        <v>388</v>
      </c>
      <c r="B21" s="16" t="s">
        <v>97</v>
      </c>
      <c r="C21" s="29">
        <v>200</v>
      </c>
      <c r="D21" s="29">
        <v>0.48</v>
      </c>
      <c r="E21" s="29">
        <v>0.18</v>
      </c>
      <c r="F21" s="29">
        <v>20.22</v>
      </c>
      <c r="G21" s="29">
        <v>84</v>
      </c>
      <c r="H21" s="29">
        <v>0.01</v>
      </c>
      <c r="I21" s="29">
        <v>60</v>
      </c>
      <c r="J21" s="29"/>
      <c r="K21" s="29"/>
      <c r="L21" s="29">
        <v>21.34</v>
      </c>
      <c r="M21" s="29">
        <v>2.2200000000000002</v>
      </c>
      <c r="N21" s="29">
        <v>2.2200000000000002</v>
      </c>
      <c r="O21" s="29">
        <v>0.44</v>
      </c>
    </row>
    <row r="22" spans="1:15" ht="30" x14ac:dyDescent="0.25">
      <c r="A22" s="16">
        <v>12</v>
      </c>
      <c r="B22" s="16" t="s">
        <v>73</v>
      </c>
      <c r="C22" s="29">
        <v>60</v>
      </c>
      <c r="D22" s="29">
        <v>2.93</v>
      </c>
      <c r="E22" s="29">
        <v>0.63</v>
      </c>
      <c r="F22" s="29">
        <v>24.19</v>
      </c>
      <c r="G22" s="29">
        <v>114</v>
      </c>
      <c r="H22" s="29">
        <v>7.0000000000000007E-2</v>
      </c>
      <c r="I22" s="29"/>
      <c r="J22" s="29"/>
      <c r="K22" s="29">
        <v>0.54</v>
      </c>
      <c r="L22" s="29">
        <v>23.8</v>
      </c>
      <c r="M22" s="29">
        <v>51.6</v>
      </c>
      <c r="N22" s="29">
        <v>10.4</v>
      </c>
      <c r="O22" s="29">
        <v>1.36</v>
      </c>
    </row>
    <row r="23" spans="1:15" ht="30" x14ac:dyDescent="0.25">
      <c r="A23" s="16">
        <v>11</v>
      </c>
      <c r="B23" s="16" t="s">
        <v>61</v>
      </c>
      <c r="C23" s="29">
        <v>30</v>
      </c>
      <c r="D23" s="29">
        <v>2</v>
      </c>
      <c r="E23" s="29">
        <v>0.28999999999999998</v>
      </c>
      <c r="F23" s="29">
        <v>12.67</v>
      </c>
      <c r="G23" s="29">
        <v>61</v>
      </c>
      <c r="H23" s="29">
        <v>0.03</v>
      </c>
      <c r="I23" s="29"/>
      <c r="J23" s="29"/>
      <c r="K23" s="29">
        <v>0.39</v>
      </c>
      <c r="L23" s="29">
        <v>9.2799999999999994</v>
      </c>
      <c r="M23" s="29">
        <v>13.97</v>
      </c>
      <c r="N23" s="29">
        <v>1.65</v>
      </c>
      <c r="O23" s="29">
        <v>0.21</v>
      </c>
    </row>
    <row r="24" spans="1:15" ht="30" x14ac:dyDescent="0.25">
      <c r="A24" s="16"/>
      <c r="B24" s="16" t="s">
        <v>44</v>
      </c>
      <c r="C24" s="29">
        <v>867.5</v>
      </c>
      <c r="D24" s="29">
        <f>SUM(D17:D23)</f>
        <v>24.66</v>
      </c>
      <c r="E24" s="29">
        <f t="shared" ref="E24:O24" si="2">SUM(E17:E23)</f>
        <v>26.259999999999998</v>
      </c>
      <c r="F24" s="29">
        <f t="shared" si="2"/>
        <v>116.74</v>
      </c>
      <c r="G24" s="29">
        <f t="shared" si="2"/>
        <v>712.91</v>
      </c>
      <c r="H24" s="29">
        <f t="shared" si="2"/>
        <v>0.38</v>
      </c>
      <c r="I24" s="29">
        <f t="shared" si="2"/>
        <v>65.38</v>
      </c>
      <c r="J24" s="29">
        <f t="shared" si="2"/>
        <v>0.01</v>
      </c>
      <c r="K24" s="29">
        <f t="shared" si="2"/>
        <v>0.93</v>
      </c>
      <c r="L24" s="29">
        <f t="shared" si="2"/>
        <v>132.6</v>
      </c>
      <c r="M24" s="29">
        <f t="shared" si="2"/>
        <v>442.31000000000006</v>
      </c>
      <c r="N24" s="29">
        <f t="shared" si="2"/>
        <v>115.38000000000001</v>
      </c>
      <c r="O24" s="29">
        <f t="shared" si="2"/>
        <v>7.1000000000000005</v>
      </c>
    </row>
    <row r="25" spans="1:15" x14ac:dyDescent="0.25">
      <c r="A25" s="16"/>
      <c r="B25" s="16" t="s">
        <v>31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</row>
    <row r="26" spans="1:15" ht="30" x14ac:dyDescent="0.25">
      <c r="A26" s="16">
        <v>412</v>
      </c>
      <c r="B26" s="16" t="s">
        <v>225</v>
      </c>
      <c r="C26" s="29">
        <v>150</v>
      </c>
      <c r="D26" s="29">
        <v>1.63</v>
      </c>
      <c r="E26" s="29">
        <v>16.649999999999999</v>
      </c>
      <c r="F26" s="29">
        <v>42.39</v>
      </c>
      <c r="G26" s="29">
        <v>379.5</v>
      </c>
      <c r="H26" s="29">
        <v>0.12</v>
      </c>
      <c r="I26" s="29">
        <v>2.08</v>
      </c>
      <c r="J26" s="29">
        <v>0.02</v>
      </c>
      <c r="K26" s="29"/>
      <c r="L26" s="29">
        <v>135.72999999999999</v>
      </c>
      <c r="M26" s="29">
        <v>109.49</v>
      </c>
      <c r="N26" s="29">
        <v>13.33</v>
      </c>
      <c r="O26" s="29">
        <v>1</v>
      </c>
    </row>
    <row r="27" spans="1:15" x14ac:dyDescent="0.25">
      <c r="A27" s="16">
        <v>389</v>
      </c>
      <c r="B27" s="16" t="s">
        <v>63</v>
      </c>
      <c r="C27" s="29">
        <v>200</v>
      </c>
      <c r="D27" s="29">
        <v>0.1</v>
      </c>
      <c r="E27" s="29"/>
      <c r="F27" s="29">
        <v>20.2</v>
      </c>
      <c r="G27" s="29">
        <v>69</v>
      </c>
      <c r="H27" s="29">
        <v>0.02</v>
      </c>
      <c r="I27" s="29">
        <v>4</v>
      </c>
      <c r="J27" s="29"/>
      <c r="K27" s="29"/>
      <c r="L27" s="29">
        <v>14</v>
      </c>
      <c r="M27" s="29">
        <v>14</v>
      </c>
      <c r="N27" s="29">
        <v>8</v>
      </c>
      <c r="O27" s="29">
        <v>2.8</v>
      </c>
    </row>
    <row r="28" spans="1:15" ht="30" x14ac:dyDescent="0.25">
      <c r="A28" s="16"/>
      <c r="B28" s="16" t="s">
        <v>45</v>
      </c>
      <c r="C28" s="29">
        <f>SUM(C26:C27)</f>
        <v>350</v>
      </c>
      <c r="D28" s="29">
        <f t="shared" ref="D28:O28" si="3">SUM(D26:D27)</f>
        <v>1.73</v>
      </c>
      <c r="E28" s="29">
        <f t="shared" si="3"/>
        <v>16.649999999999999</v>
      </c>
      <c r="F28" s="29">
        <f t="shared" si="3"/>
        <v>62.59</v>
      </c>
      <c r="G28" s="29">
        <f t="shared" si="3"/>
        <v>448.5</v>
      </c>
      <c r="H28" s="29">
        <f t="shared" si="3"/>
        <v>0.13999999999999999</v>
      </c>
      <c r="I28" s="29">
        <f t="shared" si="3"/>
        <v>6.08</v>
      </c>
      <c r="J28" s="29">
        <f t="shared" si="3"/>
        <v>0.02</v>
      </c>
      <c r="K28" s="29">
        <f t="shared" si="3"/>
        <v>0</v>
      </c>
      <c r="L28" s="29">
        <f t="shared" si="3"/>
        <v>149.72999999999999</v>
      </c>
      <c r="M28" s="29">
        <f t="shared" si="3"/>
        <v>123.49</v>
      </c>
      <c r="N28" s="29">
        <f t="shared" si="3"/>
        <v>21.33</v>
      </c>
      <c r="O28" s="29">
        <f t="shared" si="3"/>
        <v>3.8</v>
      </c>
    </row>
    <row r="29" spans="1:15" x14ac:dyDescent="0.25">
      <c r="A29" s="16"/>
      <c r="B29" s="16" t="s">
        <v>46</v>
      </c>
      <c r="C29" s="29">
        <v>350</v>
      </c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</row>
    <row r="30" spans="1:15" ht="45" x14ac:dyDescent="0.25">
      <c r="A30" s="16">
        <v>24</v>
      </c>
      <c r="B30" s="16" t="s">
        <v>191</v>
      </c>
      <c r="C30" s="29">
        <v>100</v>
      </c>
      <c r="D30" s="29">
        <v>0.8</v>
      </c>
      <c r="E30" s="29">
        <v>6.05</v>
      </c>
      <c r="F30" s="29">
        <v>2.76</v>
      </c>
      <c r="G30" s="29">
        <v>70</v>
      </c>
      <c r="H30" s="29">
        <v>0.01</v>
      </c>
      <c r="I30" s="29">
        <v>6</v>
      </c>
      <c r="J30" s="29"/>
      <c r="K30" s="29"/>
      <c r="L30" s="29">
        <v>15.4</v>
      </c>
      <c r="M30" s="29">
        <v>28.18</v>
      </c>
      <c r="N30" s="29">
        <v>13.04</v>
      </c>
      <c r="O30" s="29">
        <v>0.56999999999999995</v>
      </c>
    </row>
    <row r="31" spans="1:15" ht="45" x14ac:dyDescent="0.25">
      <c r="A31" s="16">
        <v>232</v>
      </c>
      <c r="B31" s="16" t="s">
        <v>267</v>
      </c>
      <c r="C31" s="29">
        <v>100</v>
      </c>
      <c r="D31" s="29">
        <v>11.24</v>
      </c>
      <c r="E31" s="29">
        <v>10.88</v>
      </c>
      <c r="F31" s="29">
        <v>5.79</v>
      </c>
      <c r="G31" s="29">
        <v>235</v>
      </c>
      <c r="H31" s="29">
        <v>0.14000000000000001</v>
      </c>
      <c r="I31" s="29">
        <v>0.35</v>
      </c>
      <c r="J31" s="29">
        <v>0.02</v>
      </c>
      <c r="K31" s="29"/>
      <c r="L31" s="29">
        <v>71.430000000000007</v>
      </c>
      <c r="M31" s="29">
        <v>191.45</v>
      </c>
      <c r="N31" s="29">
        <v>26.89</v>
      </c>
      <c r="O31" s="29">
        <v>0.64</v>
      </c>
    </row>
    <row r="32" spans="1:15" ht="30" x14ac:dyDescent="0.25">
      <c r="A32" s="16">
        <v>310</v>
      </c>
      <c r="B32" s="16" t="s">
        <v>137</v>
      </c>
      <c r="C32" s="29">
        <v>180</v>
      </c>
      <c r="D32" s="29">
        <v>3.51</v>
      </c>
      <c r="E32" s="29">
        <v>4.67</v>
      </c>
      <c r="F32" s="29">
        <v>27.54</v>
      </c>
      <c r="G32" s="29">
        <v>166.5</v>
      </c>
      <c r="H32" s="29">
        <v>0.16</v>
      </c>
      <c r="I32" s="29">
        <v>14.9</v>
      </c>
      <c r="J32" s="29"/>
      <c r="K32" s="29"/>
      <c r="L32" s="29">
        <v>34.520000000000003</v>
      </c>
      <c r="M32" s="29">
        <v>94.5</v>
      </c>
      <c r="N32" s="29">
        <v>38.130000000000003</v>
      </c>
      <c r="O32" s="29">
        <v>1.59</v>
      </c>
    </row>
    <row r="33" spans="1:15" ht="30" x14ac:dyDescent="0.25">
      <c r="A33" s="16">
        <v>348</v>
      </c>
      <c r="B33" s="16" t="s">
        <v>87</v>
      </c>
      <c r="C33" s="29">
        <v>200</v>
      </c>
      <c r="D33" s="29">
        <v>0.73</v>
      </c>
      <c r="E33" s="29">
        <v>0.04</v>
      </c>
      <c r="F33" s="29">
        <v>20.58</v>
      </c>
      <c r="G33" s="29">
        <v>102</v>
      </c>
      <c r="H33" s="29">
        <v>0.01</v>
      </c>
      <c r="I33" s="29">
        <v>0.24</v>
      </c>
      <c r="J33" s="29"/>
      <c r="K33" s="29"/>
      <c r="L33" s="29">
        <v>32.32</v>
      </c>
      <c r="M33" s="29">
        <v>13.05</v>
      </c>
      <c r="N33" s="29">
        <v>3.7</v>
      </c>
      <c r="O33" s="29">
        <v>0.46</v>
      </c>
    </row>
    <row r="34" spans="1:15" ht="30" x14ac:dyDescent="0.25">
      <c r="A34" s="16">
        <v>11</v>
      </c>
      <c r="B34" s="16" t="s">
        <v>61</v>
      </c>
      <c r="C34" s="29">
        <v>60</v>
      </c>
      <c r="D34" s="29">
        <v>4</v>
      </c>
      <c r="E34" s="29">
        <v>0.57999999999999996</v>
      </c>
      <c r="F34" s="29">
        <v>25.34</v>
      </c>
      <c r="G34" s="29">
        <v>122</v>
      </c>
      <c r="H34" s="29">
        <v>0.04</v>
      </c>
      <c r="I34" s="29"/>
      <c r="J34" s="29"/>
      <c r="K34" s="29">
        <v>0.78</v>
      </c>
      <c r="L34" s="29">
        <v>18.559999999999999</v>
      </c>
      <c r="M34" s="29">
        <v>27.94</v>
      </c>
      <c r="N34" s="29">
        <v>3.3</v>
      </c>
      <c r="O34" s="29">
        <v>0.42</v>
      </c>
    </row>
    <row r="35" spans="1:15" ht="30" x14ac:dyDescent="0.25">
      <c r="A35" s="16"/>
      <c r="B35" s="16" t="s">
        <v>75</v>
      </c>
      <c r="C35" s="29">
        <f>SUM(C30:C34)</f>
        <v>640</v>
      </c>
      <c r="D35" s="29">
        <f t="shared" ref="D35:O35" si="4">SUM(D30:D34)</f>
        <v>20.28</v>
      </c>
      <c r="E35" s="29">
        <f t="shared" si="4"/>
        <v>22.22</v>
      </c>
      <c r="F35" s="29">
        <f t="shared" si="4"/>
        <v>82.01</v>
      </c>
      <c r="G35" s="29">
        <f t="shared" si="4"/>
        <v>695.5</v>
      </c>
      <c r="H35" s="29">
        <f t="shared" si="4"/>
        <v>0.36000000000000004</v>
      </c>
      <c r="I35" s="29">
        <f t="shared" si="4"/>
        <v>21.49</v>
      </c>
      <c r="J35" s="29">
        <f t="shared" si="4"/>
        <v>0.02</v>
      </c>
      <c r="K35" s="29">
        <f t="shared" si="4"/>
        <v>0.78</v>
      </c>
      <c r="L35" s="29">
        <f t="shared" si="4"/>
        <v>172.23000000000002</v>
      </c>
      <c r="M35" s="29">
        <f t="shared" si="4"/>
        <v>355.12</v>
      </c>
      <c r="N35" s="29">
        <f t="shared" si="4"/>
        <v>85.06</v>
      </c>
      <c r="O35" s="29">
        <f t="shared" si="4"/>
        <v>3.6799999999999997</v>
      </c>
    </row>
    <row r="36" spans="1:15" x14ac:dyDescent="0.25">
      <c r="A36" s="16"/>
      <c r="B36" s="16" t="s">
        <v>67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</row>
    <row r="37" spans="1:15" ht="30" x14ac:dyDescent="0.25">
      <c r="A37" s="16">
        <v>386</v>
      </c>
      <c r="B37" s="16" t="s">
        <v>68</v>
      </c>
      <c r="C37" s="29">
        <v>200</v>
      </c>
      <c r="D37" s="29">
        <v>6.94</v>
      </c>
      <c r="E37" s="29">
        <v>2.38</v>
      </c>
      <c r="F37" s="29">
        <v>9.66</v>
      </c>
      <c r="G37" s="29">
        <v>100</v>
      </c>
      <c r="H37" s="29">
        <v>0.04</v>
      </c>
      <c r="I37" s="29">
        <v>0.43</v>
      </c>
      <c r="J37" s="29"/>
      <c r="K37" s="29"/>
      <c r="L37" s="29">
        <v>251</v>
      </c>
      <c r="M37" s="29">
        <v>128.77000000000001</v>
      </c>
      <c r="N37" s="29">
        <v>20.49</v>
      </c>
      <c r="O37" s="29">
        <v>0.16</v>
      </c>
    </row>
    <row r="38" spans="1:15" ht="30" x14ac:dyDescent="0.25">
      <c r="A38" s="16"/>
      <c r="B38" s="16" t="s">
        <v>51</v>
      </c>
      <c r="C38" s="29"/>
      <c r="D38" s="29">
        <f>SUM(D12,D15,D24,D28,D35,D37)</f>
        <v>76.009999999999991</v>
      </c>
      <c r="E38" s="29">
        <f t="shared" ref="E38:O38" si="5">SUM(E12,E15,E24,E28,E35,E37)</f>
        <v>110.19999999999999</v>
      </c>
      <c r="F38" s="29">
        <f t="shared" si="5"/>
        <v>389.49000000000007</v>
      </c>
      <c r="G38" s="29">
        <f t="shared" si="5"/>
        <v>2830.91</v>
      </c>
      <c r="H38" s="29">
        <f t="shared" si="5"/>
        <v>1.1700000000000002</v>
      </c>
      <c r="I38" s="29">
        <f t="shared" si="5"/>
        <v>98.929999999999993</v>
      </c>
      <c r="J38" s="29">
        <f t="shared" si="5"/>
        <v>0.24</v>
      </c>
      <c r="K38" s="29">
        <f t="shared" si="5"/>
        <v>2.6</v>
      </c>
      <c r="L38" s="29">
        <f t="shared" si="5"/>
        <v>1329.84</v>
      </c>
      <c r="M38" s="29">
        <f t="shared" si="5"/>
        <v>1532.54</v>
      </c>
      <c r="N38" s="29">
        <f t="shared" si="5"/>
        <v>349.88</v>
      </c>
      <c r="O38" s="29">
        <f t="shared" si="5"/>
        <v>20.96</v>
      </c>
    </row>
    <row r="39" spans="1:15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1:15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</row>
  </sheetData>
  <mergeCells count="7">
    <mergeCell ref="H1:O1"/>
    <mergeCell ref="L2:O2"/>
    <mergeCell ref="A2:A3"/>
    <mergeCell ref="B2:B3"/>
    <mergeCell ref="D2:F2"/>
    <mergeCell ref="G2:G3"/>
    <mergeCell ref="H2:K2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workbookViewId="0">
      <selection activeCell="E32" sqref="E32"/>
    </sheetView>
  </sheetViews>
  <sheetFormatPr defaultRowHeight="15" x14ac:dyDescent="0.25"/>
  <cols>
    <col min="1" max="1" width="9.140625" style="4"/>
    <col min="2" max="2" width="13.28515625" style="4" customWidth="1"/>
    <col min="3" max="10" width="9.140625" style="4"/>
    <col min="11" max="11" width="6.7109375" style="4" customWidth="1"/>
    <col min="12" max="12" width="7.28515625" style="4" customWidth="1"/>
    <col min="13" max="13" width="9.140625" style="4"/>
    <col min="14" max="14" width="7" style="4" customWidth="1"/>
    <col min="15" max="15" width="4.85546875" style="4" customWidth="1"/>
  </cols>
  <sheetData>
    <row r="1" spans="1:15" ht="15.75" thickBot="1" x14ac:dyDescent="0.3">
      <c r="A1" s="8"/>
      <c r="B1" s="8"/>
      <c r="C1" s="8"/>
      <c r="D1" s="8"/>
      <c r="E1" s="8"/>
      <c r="F1" s="8"/>
      <c r="G1" s="8"/>
      <c r="H1" s="62" t="s">
        <v>220</v>
      </c>
      <c r="I1" s="62"/>
      <c r="J1" s="62"/>
      <c r="K1" s="62"/>
      <c r="L1" s="62"/>
      <c r="M1" s="62"/>
      <c r="N1" s="62"/>
      <c r="O1" s="62"/>
    </row>
    <row r="2" spans="1:15" ht="15.75" thickBot="1" x14ac:dyDescent="0.3">
      <c r="A2" s="63" t="s">
        <v>0</v>
      </c>
      <c r="B2" s="65" t="s">
        <v>1</v>
      </c>
      <c r="C2" s="31" t="s">
        <v>2</v>
      </c>
      <c r="D2" s="67" t="s">
        <v>4</v>
      </c>
      <c r="E2" s="67"/>
      <c r="F2" s="68"/>
      <c r="G2" s="69" t="s">
        <v>5</v>
      </c>
      <c r="H2" s="58" t="s">
        <v>6</v>
      </c>
      <c r="I2" s="59"/>
      <c r="J2" s="59"/>
      <c r="K2" s="60"/>
      <c r="L2" s="58" t="s">
        <v>7</v>
      </c>
      <c r="M2" s="59"/>
      <c r="N2" s="59"/>
      <c r="O2" s="60"/>
    </row>
    <row r="3" spans="1:15" ht="41.25" customHeight="1" thickBot="1" x14ac:dyDescent="0.3">
      <c r="A3" s="64"/>
      <c r="B3" s="66"/>
      <c r="C3" s="31" t="s">
        <v>3</v>
      </c>
      <c r="D3" s="11" t="s">
        <v>8</v>
      </c>
      <c r="E3" s="12" t="s">
        <v>9</v>
      </c>
      <c r="F3" s="13" t="s">
        <v>10</v>
      </c>
      <c r="G3" s="70"/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4" t="s">
        <v>18</v>
      </c>
    </row>
    <row r="4" spans="1:15" ht="15.75" thickBot="1" x14ac:dyDescent="0.3">
      <c r="A4" s="19">
        <v>1</v>
      </c>
      <c r="B4" s="19">
        <v>2</v>
      </c>
      <c r="C4" s="20">
        <v>3</v>
      </c>
      <c r="D4" s="19">
        <v>4</v>
      </c>
      <c r="E4" s="19">
        <v>5</v>
      </c>
      <c r="F4" s="19">
        <v>6</v>
      </c>
      <c r="G4" s="19">
        <v>7</v>
      </c>
      <c r="H4" s="19">
        <v>8</v>
      </c>
      <c r="I4" s="19">
        <v>9</v>
      </c>
      <c r="J4" s="19">
        <v>10</v>
      </c>
      <c r="K4" s="19">
        <v>11</v>
      </c>
      <c r="L4" s="19">
        <v>12</v>
      </c>
      <c r="M4" s="19">
        <v>13</v>
      </c>
      <c r="N4" s="19">
        <v>14</v>
      </c>
      <c r="O4" s="22">
        <v>15</v>
      </c>
    </row>
    <row r="5" spans="1:15" x14ac:dyDescent="0.25">
      <c r="A5" s="46" t="s">
        <v>52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28"/>
    </row>
    <row r="6" spans="1:15" s="1" customFormat="1" ht="30" x14ac:dyDescent="0.25">
      <c r="A6" s="16">
        <v>14</v>
      </c>
      <c r="B6" s="16" t="s">
        <v>112</v>
      </c>
      <c r="C6" s="29">
        <v>15</v>
      </c>
      <c r="D6" s="29">
        <v>0.12</v>
      </c>
      <c r="E6" s="29">
        <v>11.62</v>
      </c>
      <c r="F6" s="29">
        <v>0.19</v>
      </c>
      <c r="G6" s="29">
        <v>99</v>
      </c>
      <c r="H6" s="29"/>
      <c r="I6" s="29"/>
      <c r="J6" s="29">
        <v>0.06</v>
      </c>
      <c r="K6" s="29">
        <v>0.01</v>
      </c>
      <c r="L6" s="29">
        <v>1.58</v>
      </c>
      <c r="M6" s="29">
        <v>1.95</v>
      </c>
      <c r="N6" s="29"/>
      <c r="O6" s="29"/>
    </row>
    <row r="7" spans="1:15" ht="30" x14ac:dyDescent="0.25">
      <c r="A7" s="16">
        <v>243</v>
      </c>
      <c r="B7" s="16" t="s">
        <v>124</v>
      </c>
      <c r="C7" s="29">
        <v>60</v>
      </c>
      <c r="D7" s="29">
        <v>5.86</v>
      </c>
      <c r="E7" s="29">
        <v>10.61</v>
      </c>
      <c r="F7" s="29">
        <v>0.43</v>
      </c>
      <c r="G7" s="29">
        <v>120.8</v>
      </c>
      <c r="H7" s="29">
        <v>0.01</v>
      </c>
      <c r="I7" s="29"/>
      <c r="J7" s="29"/>
      <c r="K7" s="29"/>
      <c r="L7" s="29">
        <v>13.2</v>
      </c>
      <c r="M7" s="29">
        <v>72.599999999999994</v>
      </c>
      <c r="N7" s="29">
        <v>7.83</v>
      </c>
      <c r="O7" s="29">
        <v>0.94</v>
      </c>
    </row>
    <row r="8" spans="1:15" ht="30" x14ac:dyDescent="0.25">
      <c r="A8" s="16">
        <v>210</v>
      </c>
      <c r="B8" s="16" t="s">
        <v>152</v>
      </c>
      <c r="C8" s="29">
        <v>130</v>
      </c>
      <c r="D8" s="44">
        <v>8.11</v>
      </c>
      <c r="E8" s="29">
        <v>9.83</v>
      </c>
      <c r="F8" s="29">
        <v>7.02</v>
      </c>
      <c r="G8" s="29">
        <v>221.7</v>
      </c>
      <c r="H8" s="29">
        <v>0.04</v>
      </c>
      <c r="I8" s="29">
        <v>0.46</v>
      </c>
      <c r="J8" s="29">
        <v>0.06</v>
      </c>
      <c r="K8" s="29"/>
      <c r="L8" s="29">
        <v>137.19999999999999</v>
      </c>
      <c r="M8" s="29">
        <v>127.16</v>
      </c>
      <c r="N8" s="29">
        <v>12.14</v>
      </c>
      <c r="O8" s="29">
        <v>0.81</v>
      </c>
    </row>
    <row r="9" spans="1:15" ht="45" x14ac:dyDescent="0.25">
      <c r="A9" s="16">
        <v>377</v>
      </c>
      <c r="B9" s="16" t="s">
        <v>192</v>
      </c>
      <c r="C9" s="29" t="s">
        <v>169</v>
      </c>
      <c r="D9" s="29">
        <v>0.11</v>
      </c>
      <c r="E9" s="29">
        <v>0.03</v>
      </c>
      <c r="F9" s="29">
        <v>13.6</v>
      </c>
      <c r="G9" s="29">
        <v>55</v>
      </c>
      <c r="H9" s="29"/>
      <c r="I9" s="29">
        <v>0.14000000000000001</v>
      </c>
      <c r="J9" s="29"/>
      <c r="K9" s="29"/>
      <c r="L9" s="29">
        <v>14.2</v>
      </c>
      <c r="M9" s="29">
        <v>4.3</v>
      </c>
      <c r="N9" s="29">
        <v>2.2999999999999998</v>
      </c>
      <c r="O9" s="29">
        <v>5.2</v>
      </c>
    </row>
    <row r="10" spans="1:15" ht="30" x14ac:dyDescent="0.25">
      <c r="A10" s="16"/>
      <c r="B10" s="16" t="s">
        <v>156</v>
      </c>
      <c r="C10" s="29">
        <v>110</v>
      </c>
      <c r="D10" s="29">
        <v>4.72</v>
      </c>
      <c r="E10" s="29">
        <v>1.73</v>
      </c>
      <c r="F10" s="29">
        <v>6.79</v>
      </c>
      <c r="G10" s="29">
        <v>62</v>
      </c>
      <c r="H10" s="29">
        <v>0.03</v>
      </c>
      <c r="I10" s="29">
        <v>0.69</v>
      </c>
      <c r="J10" s="29"/>
      <c r="K10" s="29"/>
      <c r="L10" s="29">
        <v>142.6</v>
      </c>
      <c r="M10" s="29">
        <v>109.25</v>
      </c>
      <c r="N10" s="29">
        <v>17.25</v>
      </c>
      <c r="O10" s="29">
        <v>0.12</v>
      </c>
    </row>
    <row r="11" spans="1:15" x14ac:dyDescent="0.25">
      <c r="A11" s="16">
        <v>6</v>
      </c>
      <c r="B11" s="16" t="s">
        <v>55</v>
      </c>
      <c r="C11" s="29">
        <v>60</v>
      </c>
      <c r="D11" s="29">
        <v>4.47</v>
      </c>
      <c r="E11" s="29">
        <v>0.6</v>
      </c>
      <c r="F11" s="29">
        <v>34.78</v>
      </c>
      <c r="G11" s="29">
        <v>122</v>
      </c>
      <c r="H11" s="29">
        <v>0.06</v>
      </c>
      <c r="I11" s="29"/>
      <c r="J11" s="29"/>
      <c r="K11" s="29">
        <v>0.78</v>
      </c>
      <c r="L11" s="29">
        <v>15.06</v>
      </c>
      <c r="M11" s="29">
        <v>33.18</v>
      </c>
      <c r="N11" s="29">
        <v>5.96</v>
      </c>
      <c r="O11" s="29">
        <v>0.31</v>
      </c>
    </row>
    <row r="12" spans="1:15" ht="30" x14ac:dyDescent="0.25">
      <c r="A12" s="16"/>
      <c r="B12" s="16" t="s">
        <v>132</v>
      </c>
      <c r="C12" s="29">
        <f>SUM(C6:C8,205,C10:C11)</f>
        <v>580</v>
      </c>
      <c r="D12" s="29">
        <f>SUM(D6:D11)</f>
        <v>23.389999999999997</v>
      </c>
      <c r="E12" s="29">
        <f t="shared" ref="E12:O12" si="0">SUM(E6:E11)</f>
        <v>34.419999999999995</v>
      </c>
      <c r="F12" s="29">
        <f t="shared" si="0"/>
        <v>62.81</v>
      </c>
      <c r="G12" s="29">
        <f t="shared" si="0"/>
        <v>680.5</v>
      </c>
      <c r="H12" s="29">
        <f t="shared" si="0"/>
        <v>0.14000000000000001</v>
      </c>
      <c r="I12" s="29">
        <f t="shared" si="0"/>
        <v>1.29</v>
      </c>
      <c r="J12" s="29">
        <f t="shared" si="0"/>
        <v>0.12</v>
      </c>
      <c r="K12" s="29">
        <f t="shared" si="0"/>
        <v>0.79</v>
      </c>
      <c r="L12" s="29">
        <f t="shared" si="0"/>
        <v>323.83999999999997</v>
      </c>
      <c r="M12" s="29">
        <f t="shared" si="0"/>
        <v>348.44</v>
      </c>
      <c r="N12" s="29">
        <f t="shared" si="0"/>
        <v>45.48</v>
      </c>
      <c r="O12" s="29">
        <f t="shared" si="0"/>
        <v>7.38</v>
      </c>
    </row>
    <row r="13" spans="1:15" x14ac:dyDescent="0.25">
      <c r="A13" s="16"/>
      <c r="B13" s="16" t="s">
        <v>79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</row>
    <row r="14" spans="1:15" x14ac:dyDescent="0.25">
      <c r="A14" s="16">
        <v>140</v>
      </c>
      <c r="B14" s="16" t="s">
        <v>58</v>
      </c>
      <c r="C14" s="29">
        <v>40</v>
      </c>
      <c r="D14" s="29">
        <v>1.47</v>
      </c>
      <c r="E14" s="29">
        <v>10.77</v>
      </c>
      <c r="F14" s="29">
        <v>22.75</v>
      </c>
      <c r="G14" s="29">
        <v>194</v>
      </c>
      <c r="H14" s="29">
        <v>0.01</v>
      </c>
      <c r="I14" s="29"/>
      <c r="J14" s="29"/>
      <c r="K14" s="29"/>
      <c r="L14" s="29">
        <v>2.82</v>
      </c>
      <c r="M14" s="29">
        <v>14.62</v>
      </c>
      <c r="N14" s="29">
        <v>2.09</v>
      </c>
      <c r="O14" s="29">
        <v>0.21</v>
      </c>
    </row>
    <row r="15" spans="1:15" x14ac:dyDescent="0.25">
      <c r="A15" s="16">
        <v>388</v>
      </c>
      <c r="B15" s="16" t="s">
        <v>107</v>
      </c>
      <c r="C15" s="29">
        <v>160</v>
      </c>
      <c r="D15" s="29">
        <v>1.01</v>
      </c>
      <c r="E15" s="29">
        <v>0.25</v>
      </c>
      <c r="F15" s="29">
        <v>26.25</v>
      </c>
      <c r="G15" s="29">
        <v>45</v>
      </c>
      <c r="H15" s="29">
        <v>7.0000000000000007E-2</v>
      </c>
      <c r="I15" s="29">
        <v>41.58</v>
      </c>
      <c r="J15" s="29"/>
      <c r="K15" s="29"/>
      <c r="L15" s="29">
        <v>38.5</v>
      </c>
      <c r="M15" s="29">
        <v>18.7</v>
      </c>
      <c r="N15" s="29">
        <v>12.1</v>
      </c>
      <c r="O15" s="29">
        <v>0.11</v>
      </c>
    </row>
    <row r="16" spans="1:15" ht="30" x14ac:dyDescent="0.25">
      <c r="A16" s="16"/>
      <c r="B16" s="16" t="s">
        <v>133</v>
      </c>
      <c r="C16" s="29">
        <f>SUM(C14:C15)</f>
        <v>200</v>
      </c>
      <c r="D16" s="29">
        <f t="shared" ref="D16:O16" si="1">SUM(D14:D15)</f>
        <v>2.48</v>
      </c>
      <c r="E16" s="29">
        <f t="shared" si="1"/>
        <v>11.02</v>
      </c>
      <c r="F16" s="29">
        <f t="shared" si="1"/>
        <v>49</v>
      </c>
      <c r="G16" s="29">
        <f t="shared" si="1"/>
        <v>239</v>
      </c>
      <c r="H16" s="29">
        <f t="shared" si="1"/>
        <v>0.08</v>
      </c>
      <c r="I16" s="29">
        <f t="shared" si="1"/>
        <v>41.58</v>
      </c>
      <c r="J16" s="29">
        <f t="shared" si="1"/>
        <v>0</v>
      </c>
      <c r="K16" s="29">
        <f t="shared" si="1"/>
        <v>0</v>
      </c>
      <c r="L16" s="29">
        <f t="shared" si="1"/>
        <v>41.32</v>
      </c>
      <c r="M16" s="29">
        <f t="shared" si="1"/>
        <v>33.32</v>
      </c>
      <c r="N16" s="29">
        <f t="shared" si="1"/>
        <v>14.19</v>
      </c>
      <c r="O16" s="29">
        <f t="shared" si="1"/>
        <v>0.32</v>
      </c>
    </row>
    <row r="17" spans="1:15" x14ac:dyDescent="0.25">
      <c r="A17" s="16"/>
      <c r="B17" s="16" t="s">
        <v>26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3" customHeight="1" x14ac:dyDescent="0.25">
      <c r="A18" s="16"/>
      <c r="B18" s="16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</row>
    <row r="19" spans="1:15" ht="60" x14ac:dyDescent="0.25">
      <c r="A19" s="16">
        <v>82</v>
      </c>
      <c r="B19" s="16" t="s">
        <v>247</v>
      </c>
      <c r="C19" s="29" t="s">
        <v>203</v>
      </c>
      <c r="D19" s="29">
        <v>2.9</v>
      </c>
      <c r="E19" s="29">
        <v>4.9400000000000004</v>
      </c>
      <c r="F19" s="29">
        <v>15.18</v>
      </c>
      <c r="G19" s="29">
        <v>106.19</v>
      </c>
      <c r="H19" s="29">
        <v>0.04</v>
      </c>
      <c r="I19" s="29">
        <v>8.3800000000000008</v>
      </c>
      <c r="J19" s="29">
        <v>0.17</v>
      </c>
      <c r="K19" s="29"/>
      <c r="L19" s="29">
        <v>41.34</v>
      </c>
      <c r="M19" s="29">
        <v>63.63</v>
      </c>
      <c r="N19" s="29">
        <v>31.44</v>
      </c>
      <c r="O19" s="29">
        <v>1.41</v>
      </c>
    </row>
    <row r="20" spans="1:15" ht="30" x14ac:dyDescent="0.25">
      <c r="A20" s="16">
        <v>259</v>
      </c>
      <c r="B20" s="16" t="s">
        <v>193</v>
      </c>
      <c r="C20" s="29">
        <v>275</v>
      </c>
      <c r="D20" s="29">
        <v>17.16</v>
      </c>
      <c r="E20" s="29">
        <v>18.739999999999998</v>
      </c>
      <c r="F20" s="29">
        <v>19.47</v>
      </c>
      <c r="G20" s="29">
        <v>339</v>
      </c>
      <c r="H20" s="29">
        <v>0.18</v>
      </c>
      <c r="I20" s="29">
        <v>13.96</v>
      </c>
      <c r="J20" s="29"/>
      <c r="K20" s="29"/>
      <c r="L20" s="29">
        <v>25.21</v>
      </c>
      <c r="M20" s="29">
        <v>219.87</v>
      </c>
      <c r="N20" s="29">
        <v>50.34</v>
      </c>
      <c r="O20" s="29">
        <v>3.28</v>
      </c>
    </row>
    <row r="21" spans="1:15" ht="30" x14ac:dyDescent="0.25">
      <c r="A21" s="16">
        <v>346</v>
      </c>
      <c r="B21" s="16" t="s">
        <v>177</v>
      </c>
      <c r="C21" s="29">
        <v>200</v>
      </c>
      <c r="D21" s="29">
        <v>0.4</v>
      </c>
      <c r="E21" s="29">
        <v>0.1</v>
      </c>
      <c r="F21" s="29">
        <v>33.69</v>
      </c>
      <c r="G21" s="29">
        <v>138.80000000000001</v>
      </c>
      <c r="H21" s="29">
        <v>0.03</v>
      </c>
      <c r="I21" s="29">
        <v>7.6</v>
      </c>
      <c r="J21" s="29"/>
      <c r="K21" s="29"/>
      <c r="L21" s="29">
        <v>23.52</v>
      </c>
      <c r="M21" s="29">
        <v>8.5</v>
      </c>
      <c r="N21" s="29">
        <v>6.6</v>
      </c>
      <c r="O21" s="29">
        <v>0.14000000000000001</v>
      </c>
    </row>
    <row r="22" spans="1:15" x14ac:dyDescent="0.25">
      <c r="A22" s="16">
        <v>12</v>
      </c>
      <c r="B22" s="16" t="s">
        <v>73</v>
      </c>
      <c r="C22" s="29">
        <v>60</v>
      </c>
      <c r="D22" s="29">
        <v>2.93</v>
      </c>
      <c r="E22" s="29">
        <v>0.63</v>
      </c>
      <c r="F22" s="29">
        <v>24.19</v>
      </c>
      <c r="G22" s="29">
        <v>114</v>
      </c>
      <c r="H22" s="29">
        <v>7.0000000000000007E-2</v>
      </c>
      <c r="I22" s="29"/>
      <c r="J22" s="29"/>
      <c r="K22" s="29">
        <v>0.54</v>
      </c>
      <c r="L22" s="29">
        <v>23.8</v>
      </c>
      <c r="M22" s="29">
        <v>51.6</v>
      </c>
      <c r="N22" s="29">
        <v>10.4</v>
      </c>
      <c r="O22" s="29">
        <v>1.36</v>
      </c>
    </row>
    <row r="23" spans="1:15" ht="30" x14ac:dyDescent="0.25">
      <c r="A23" s="16">
        <v>11</v>
      </c>
      <c r="B23" s="16" t="s">
        <v>61</v>
      </c>
      <c r="C23" s="29">
        <v>30</v>
      </c>
      <c r="D23" s="29">
        <v>2</v>
      </c>
      <c r="E23" s="29">
        <v>0.28999999999999998</v>
      </c>
      <c r="F23" s="29">
        <v>12.67</v>
      </c>
      <c r="G23" s="29">
        <v>61</v>
      </c>
      <c r="H23" s="29">
        <v>0.03</v>
      </c>
      <c r="I23" s="29"/>
      <c r="J23" s="29"/>
      <c r="K23" s="29">
        <v>0.39</v>
      </c>
      <c r="L23" s="29">
        <v>9.2799999999999994</v>
      </c>
      <c r="M23" s="29">
        <v>13.97</v>
      </c>
      <c r="N23" s="29">
        <v>1.65</v>
      </c>
      <c r="O23" s="29">
        <v>0.21</v>
      </c>
    </row>
    <row r="24" spans="1:15" x14ac:dyDescent="0.25">
      <c r="A24" s="16"/>
      <c r="B24" s="16" t="s">
        <v>44</v>
      </c>
      <c r="C24" s="29">
        <v>837.5</v>
      </c>
      <c r="D24" s="29">
        <f>SUM(D18:D23)</f>
        <v>25.389999999999997</v>
      </c>
      <c r="E24" s="29">
        <f t="shared" ref="E24:O24" si="2">SUM(E18:E23)</f>
        <v>24.7</v>
      </c>
      <c r="F24" s="29">
        <f t="shared" si="2"/>
        <v>105.2</v>
      </c>
      <c r="G24" s="29">
        <f t="shared" si="2"/>
        <v>758.99</v>
      </c>
      <c r="H24" s="29">
        <f t="shared" si="2"/>
        <v>0.35</v>
      </c>
      <c r="I24" s="29">
        <f t="shared" si="2"/>
        <v>29.940000000000005</v>
      </c>
      <c r="J24" s="29">
        <f t="shared" si="2"/>
        <v>0.17</v>
      </c>
      <c r="K24" s="29">
        <f t="shared" si="2"/>
        <v>0.93</v>
      </c>
      <c r="L24" s="29">
        <f t="shared" si="2"/>
        <v>123.15</v>
      </c>
      <c r="M24" s="29">
        <f t="shared" si="2"/>
        <v>357.57000000000005</v>
      </c>
      <c r="N24" s="29">
        <f t="shared" si="2"/>
        <v>100.43</v>
      </c>
      <c r="O24" s="29">
        <f t="shared" si="2"/>
        <v>6.3999999999999995</v>
      </c>
    </row>
    <row r="25" spans="1:15" x14ac:dyDescent="0.25">
      <c r="A25" s="16"/>
      <c r="B25" s="16" t="s">
        <v>31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</row>
    <row r="26" spans="1:15" ht="30" x14ac:dyDescent="0.25">
      <c r="A26" s="26">
        <v>406</v>
      </c>
      <c r="B26" s="16" t="s">
        <v>201</v>
      </c>
      <c r="C26" s="29">
        <v>150</v>
      </c>
      <c r="D26" s="29">
        <v>11.44</v>
      </c>
      <c r="E26" s="29">
        <v>10.7</v>
      </c>
      <c r="F26" s="29">
        <v>56.32</v>
      </c>
      <c r="G26" s="29">
        <v>362</v>
      </c>
      <c r="H26" s="29">
        <v>0.06</v>
      </c>
      <c r="I26" s="29">
        <v>5.72</v>
      </c>
      <c r="J26" s="29">
        <v>0.01</v>
      </c>
      <c r="K26" s="29"/>
      <c r="L26" s="29">
        <v>36.03</v>
      </c>
      <c r="M26" s="29">
        <v>62.4</v>
      </c>
      <c r="N26" s="29">
        <v>12.27</v>
      </c>
      <c r="O26" s="29">
        <v>0.81</v>
      </c>
    </row>
    <row r="27" spans="1:15" ht="30" x14ac:dyDescent="0.25">
      <c r="A27" s="16">
        <v>342</v>
      </c>
      <c r="B27" s="16" t="s">
        <v>134</v>
      </c>
      <c r="C27" s="29">
        <v>200</v>
      </c>
      <c r="D27" s="29">
        <v>0.19</v>
      </c>
      <c r="E27" s="29">
        <v>7.0000000000000007E-2</v>
      </c>
      <c r="F27" s="29">
        <v>23.12</v>
      </c>
      <c r="G27" s="29">
        <v>98</v>
      </c>
      <c r="H27" s="29">
        <v>0.01</v>
      </c>
      <c r="I27" s="29">
        <v>1.6</v>
      </c>
      <c r="J27" s="29"/>
      <c r="K27" s="29"/>
      <c r="L27" s="29">
        <v>22.2</v>
      </c>
      <c r="M27" s="29">
        <v>5.74</v>
      </c>
      <c r="N27" s="29">
        <v>5.39</v>
      </c>
      <c r="O27" s="29">
        <v>0.28999999999999998</v>
      </c>
    </row>
    <row r="28" spans="1:15" ht="30" x14ac:dyDescent="0.25">
      <c r="A28" s="16"/>
      <c r="B28" s="16" t="s">
        <v>45</v>
      </c>
      <c r="C28" s="29">
        <v>350</v>
      </c>
      <c r="D28" s="29">
        <f>SUM(D26:D27)</f>
        <v>11.629999999999999</v>
      </c>
      <c r="E28" s="29">
        <f t="shared" ref="E28:O28" si="3">SUM(E26:E27)</f>
        <v>10.77</v>
      </c>
      <c r="F28" s="29">
        <f t="shared" si="3"/>
        <v>79.44</v>
      </c>
      <c r="G28" s="29">
        <f t="shared" si="3"/>
        <v>460</v>
      </c>
      <c r="H28" s="29">
        <f t="shared" si="3"/>
        <v>6.9999999999999993E-2</v>
      </c>
      <c r="I28" s="29">
        <f t="shared" si="3"/>
        <v>7.32</v>
      </c>
      <c r="J28" s="29">
        <f t="shared" si="3"/>
        <v>0.01</v>
      </c>
      <c r="K28" s="29">
        <f t="shared" si="3"/>
        <v>0</v>
      </c>
      <c r="L28" s="29">
        <f t="shared" si="3"/>
        <v>58.230000000000004</v>
      </c>
      <c r="M28" s="29">
        <f t="shared" si="3"/>
        <v>68.14</v>
      </c>
      <c r="N28" s="29">
        <f t="shared" si="3"/>
        <v>17.66</v>
      </c>
      <c r="O28" s="29">
        <f t="shared" si="3"/>
        <v>1.1000000000000001</v>
      </c>
    </row>
    <row r="29" spans="1:15" x14ac:dyDescent="0.25">
      <c r="A29" s="16"/>
      <c r="B29" s="16" t="s">
        <v>46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</row>
    <row r="30" spans="1:15" ht="30" x14ac:dyDescent="0.25">
      <c r="A30" s="16">
        <v>73</v>
      </c>
      <c r="B30" s="16" t="s">
        <v>88</v>
      </c>
      <c r="C30" s="29">
        <v>100</v>
      </c>
      <c r="D30" s="29">
        <v>1.6</v>
      </c>
      <c r="E30" s="29">
        <v>11.68</v>
      </c>
      <c r="F30" s="29">
        <v>4.6399999999999997</v>
      </c>
      <c r="G30" s="29">
        <v>128.93</v>
      </c>
      <c r="H30" s="29">
        <v>0.01</v>
      </c>
      <c r="I30" s="29"/>
      <c r="J30" s="29"/>
      <c r="K30" s="29"/>
      <c r="L30" s="29">
        <v>28.37</v>
      </c>
      <c r="M30" s="29">
        <v>20.22</v>
      </c>
      <c r="N30" s="29">
        <v>9.7799999999999994</v>
      </c>
      <c r="O30" s="29">
        <v>0.76</v>
      </c>
    </row>
    <row r="31" spans="1:15" ht="45" x14ac:dyDescent="0.25">
      <c r="A31" s="16">
        <v>392</v>
      </c>
      <c r="B31" s="16" t="s">
        <v>109</v>
      </c>
      <c r="C31" s="29" t="s">
        <v>168</v>
      </c>
      <c r="D31" s="29">
        <v>23.84</v>
      </c>
      <c r="E31" s="29">
        <v>12.23</v>
      </c>
      <c r="F31" s="29">
        <v>44.14</v>
      </c>
      <c r="G31" s="29">
        <v>368</v>
      </c>
      <c r="H31" s="29">
        <v>0.17</v>
      </c>
      <c r="I31" s="29">
        <v>0.39</v>
      </c>
      <c r="J31" s="29">
        <v>7.0000000000000007E-2</v>
      </c>
      <c r="K31" s="29"/>
      <c r="L31" s="29">
        <v>41.4</v>
      </c>
      <c r="M31" s="29">
        <v>108.2</v>
      </c>
      <c r="N31" s="29">
        <v>19.18</v>
      </c>
      <c r="O31" s="29">
        <v>0.66</v>
      </c>
    </row>
    <row r="32" spans="1:15" ht="30" x14ac:dyDescent="0.25">
      <c r="A32" s="16">
        <v>352</v>
      </c>
      <c r="B32" s="16" t="s">
        <v>176</v>
      </c>
      <c r="C32" s="29">
        <v>200</v>
      </c>
      <c r="D32" s="29">
        <v>0.02</v>
      </c>
      <c r="E32" s="29">
        <v>0.05</v>
      </c>
      <c r="F32" s="29">
        <v>14.26</v>
      </c>
      <c r="G32" s="29">
        <v>98</v>
      </c>
      <c r="H32" s="29"/>
      <c r="I32" s="29">
        <v>0.14000000000000001</v>
      </c>
      <c r="J32" s="29"/>
      <c r="K32" s="29"/>
      <c r="L32" s="29">
        <v>14.6</v>
      </c>
      <c r="M32" s="29">
        <v>0.63</v>
      </c>
      <c r="N32" s="29">
        <v>0.42</v>
      </c>
      <c r="O32" s="29">
        <v>0.09</v>
      </c>
    </row>
    <row r="33" spans="1:17" ht="30" x14ac:dyDescent="0.25">
      <c r="A33" s="16">
        <v>11</v>
      </c>
      <c r="B33" s="16" t="s">
        <v>61</v>
      </c>
      <c r="C33" s="29">
        <v>60</v>
      </c>
      <c r="D33" s="29">
        <v>4</v>
      </c>
      <c r="E33" s="29">
        <v>0.57999999999999996</v>
      </c>
      <c r="F33" s="29">
        <v>25.34</v>
      </c>
      <c r="G33" s="29">
        <v>122</v>
      </c>
      <c r="H33" s="29">
        <v>0.04</v>
      </c>
      <c r="I33" s="29"/>
      <c r="J33" s="29"/>
      <c r="K33" s="29">
        <v>0.78</v>
      </c>
      <c r="L33" s="29">
        <v>18.559999999999999</v>
      </c>
      <c r="M33" s="29">
        <v>27.94</v>
      </c>
      <c r="N33" s="29">
        <v>3.3</v>
      </c>
      <c r="O33" s="29">
        <v>0.42</v>
      </c>
    </row>
    <row r="34" spans="1:17" ht="30" x14ac:dyDescent="0.25">
      <c r="A34" s="16"/>
      <c r="B34" s="16" t="s">
        <v>75</v>
      </c>
      <c r="C34" s="29">
        <f>SUM(C30,245,C32:C33)</f>
        <v>605</v>
      </c>
      <c r="D34" s="29">
        <f>SUM(D30:D33)</f>
        <v>29.46</v>
      </c>
      <c r="E34" s="29">
        <f t="shared" ref="E34:O34" si="4">SUM(E30:E33)</f>
        <v>24.54</v>
      </c>
      <c r="F34" s="29">
        <f t="shared" si="4"/>
        <v>88.38</v>
      </c>
      <c r="G34" s="29">
        <f t="shared" si="4"/>
        <v>716.93000000000006</v>
      </c>
      <c r="H34" s="29">
        <f t="shared" si="4"/>
        <v>0.22000000000000003</v>
      </c>
      <c r="I34" s="29">
        <f t="shared" si="4"/>
        <v>0.53</v>
      </c>
      <c r="J34" s="29">
        <f t="shared" si="4"/>
        <v>7.0000000000000007E-2</v>
      </c>
      <c r="K34" s="29">
        <f t="shared" si="4"/>
        <v>0.78</v>
      </c>
      <c r="L34" s="29">
        <f t="shared" si="4"/>
        <v>102.92999999999999</v>
      </c>
      <c r="M34" s="29">
        <f t="shared" si="4"/>
        <v>156.99</v>
      </c>
      <c r="N34" s="29">
        <f t="shared" si="4"/>
        <v>32.68</v>
      </c>
      <c r="O34" s="29">
        <f t="shared" si="4"/>
        <v>1.93</v>
      </c>
    </row>
    <row r="35" spans="1:17" x14ac:dyDescent="0.25">
      <c r="A35" s="16"/>
      <c r="B35" s="16" t="s">
        <v>67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</row>
    <row r="36" spans="1:17" x14ac:dyDescent="0.25">
      <c r="A36" s="16">
        <v>386</v>
      </c>
      <c r="B36" s="16" t="s">
        <v>76</v>
      </c>
      <c r="C36" s="29">
        <v>200</v>
      </c>
      <c r="D36" s="29">
        <v>4.91</v>
      </c>
      <c r="E36" s="29">
        <v>3.96</v>
      </c>
      <c r="F36" s="29">
        <v>6.88</v>
      </c>
      <c r="G36" s="29">
        <v>100</v>
      </c>
      <c r="H36" s="29">
        <v>0.03</v>
      </c>
      <c r="I36" s="29">
        <v>0.22</v>
      </c>
      <c r="J36" s="29">
        <v>0.04</v>
      </c>
      <c r="K36" s="29"/>
      <c r="L36" s="29">
        <v>248</v>
      </c>
      <c r="M36" s="29">
        <v>129.04</v>
      </c>
      <c r="N36" s="29">
        <v>18.3</v>
      </c>
      <c r="O36" s="29">
        <v>0.16</v>
      </c>
    </row>
    <row r="37" spans="1:17" x14ac:dyDescent="0.25">
      <c r="A37" s="16"/>
      <c r="B37" s="16" t="s">
        <v>51</v>
      </c>
      <c r="C37" s="29"/>
      <c r="D37" s="29">
        <f>SUM(D12,D16,D24,D28,D34,D36)</f>
        <v>97.259999999999991</v>
      </c>
      <c r="E37" s="29">
        <f t="shared" ref="E37:O37" si="5">SUM(E12,E16,E24,E28,E34,E36)</f>
        <v>109.40999999999998</v>
      </c>
      <c r="F37" s="29">
        <f t="shared" si="5"/>
        <v>391.71</v>
      </c>
      <c r="G37" s="29">
        <f t="shared" si="5"/>
        <v>2955.42</v>
      </c>
      <c r="H37" s="29">
        <f t="shared" si="5"/>
        <v>0.89000000000000012</v>
      </c>
      <c r="I37" s="29">
        <f t="shared" si="5"/>
        <v>80.88</v>
      </c>
      <c r="J37" s="29">
        <f t="shared" si="5"/>
        <v>0.41000000000000003</v>
      </c>
      <c r="K37" s="29">
        <f t="shared" si="5"/>
        <v>2.5</v>
      </c>
      <c r="L37" s="29">
        <f t="shared" si="5"/>
        <v>897.46999999999991</v>
      </c>
      <c r="M37" s="29">
        <f t="shared" si="5"/>
        <v>1093.5</v>
      </c>
      <c r="N37" s="29">
        <f t="shared" si="5"/>
        <v>228.74</v>
      </c>
      <c r="O37" s="29">
        <f t="shared" si="5"/>
        <v>17.29</v>
      </c>
      <c r="P37" s="47"/>
      <c r="Q37" s="48"/>
    </row>
  </sheetData>
  <mergeCells count="7">
    <mergeCell ref="H1:O1"/>
    <mergeCell ref="L2:O2"/>
    <mergeCell ref="A2:A3"/>
    <mergeCell ref="B2:B3"/>
    <mergeCell ref="D2:F2"/>
    <mergeCell ref="G2:G3"/>
    <mergeCell ref="H2:K2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topLeftCell="A13" workbookViewId="0">
      <selection activeCell="B20" sqref="B20"/>
    </sheetView>
  </sheetViews>
  <sheetFormatPr defaultRowHeight="15" x14ac:dyDescent="0.25"/>
  <cols>
    <col min="1" max="1" width="8.42578125" style="4" customWidth="1"/>
    <col min="2" max="2" width="13.42578125" style="4" customWidth="1"/>
    <col min="3" max="8" width="9.140625" style="4"/>
    <col min="9" max="9" width="7.42578125" style="4" customWidth="1"/>
    <col min="10" max="10" width="7" style="4" customWidth="1"/>
    <col min="11" max="11" width="4.85546875" style="4" customWidth="1"/>
    <col min="12" max="13" width="9.140625" style="4"/>
    <col min="14" max="14" width="7.5703125" style="4" customWidth="1"/>
    <col min="15" max="15" width="9.140625" style="4"/>
  </cols>
  <sheetData>
    <row r="1" spans="1:15" ht="15.75" thickBot="1" x14ac:dyDescent="0.3">
      <c r="A1" s="8"/>
      <c r="B1" s="8"/>
      <c r="C1" s="8"/>
      <c r="D1" s="8"/>
      <c r="E1" s="8"/>
      <c r="F1" s="8"/>
      <c r="G1" s="8"/>
      <c r="H1" s="62" t="s">
        <v>221</v>
      </c>
      <c r="I1" s="62"/>
      <c r="J1" s="62"/>
      <c r="K1" s="62"/>
      <c r="L1" s="62"/>
      <c r="M1" s="62"/>
      <c r="N1" s="62"/>
      <c r="O1" s="62"/>
    </row>
    <row r="2" spans="1:15" ht="15.75" customHeight="1" thickBot="1" x14ac:dyDescent="0.3">
      <c r="A2" s="63" t="s">
        <v>0</v>
      </c>
      <c r="B2" s="63" t="s">
        <v>1</v>
      </c>
      <c r="C2" s="31" t="s">
        <v>2</v>
      </c>
      <c r="D2" s="67" t="s">
        <v>4</v>
      </c>
      <c r="E2" s="67"/>
      <c r="F2" s="68"/>
      <c r="G2" s="69" t="s">
        <v>5</v>
      </c>
      <c r="H2" s="58" t="s">
        <v>6</v>
      </c>
      <c r="I2" s="59"/>
      <c r="J2" s="59"/>
      <c r="K2" s="60"/>
      <c r="L2" s="58" t="s">
        <v>7</v>
      </c>
      <c r="M2" s="59"/>
      <c r="N2" s="59"/>
      <c r="O2" s="60"/>
    </row>
    <row r="3" spans="1:15" ht="41.25" customHeight="1" thickBot="1" x14ac:dyDescent="0.3">
      <c r="A3" s="64"/>
      <c r="B3" s="64"/>
      <c r="C3" s="31" t="s">
        <v>3</v>
      </c>
      <c r="D3" s="11" t="s">
        <v>8</v>
      </c>
      <c r="E3" s="12" t="s">
        <v>9</v>
      </c>
      <c r="F3" s="13" t="s">
        <v>10</v>
      </c>
      <c r="G3" s="70"/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4" t="s">
        <v>18</v>
      </c>
    </row>
    <row r="4" spans="1:15" ht="15.75" thickBot="1" x14ac:dyDescent="0.3">
      <c r="A4" s="19">
        <v>1</v>
      </c>
      <c r="B4" s="19">
        <v>2</v>
      </c>
      <c r="C4" s="20">
        <v>3</v>
      </c>
      <c r="D4" s="19">
        <v>4</v>
      </c>
      <c r="E4" s="19">
        <v>5</v>
      </c>
      <c r="F4" s="21">
        <v>6</v>
      </c>
      <c r="G4" s="19">
        <v>7</v>
      </c>
      <c r="H4" s="19">
        <v>8</v>
      </c>
      <c r="I4" s="19">
        <v>9</v>
      </c>
      <c r="J4" s="19">
        <v>10</v>
      </c>
      <c r="K4" s="19">
        <v>11</v>
      </c>
      <c r="L4" s="19">
        <v>12</v>
      </c>
      <c r="M4" s="19">
        <v>13</v>
      </c>
      <c r="N4" s="19">
        <v>14</v>
      </c>
      <c r="O4" s="22">
        <v>15</v>
      </c>
    </row>
    <row r="5" spans="1:15" x14ac:dyDescent="0.25">
      <c r="A5" s="25"/>
      <c r="B5" s="18" t="s">
        <v>52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s="1" customFormat="1" ht="27" customHeight="1" x14ac:dyDescent="0.25">
      <c r="A6" s="26">
        <v>14</v>
      </c>
      <c r="B6" s="16" t="s">
        <v>112</v>
      </c>
      <c r="C6" s="29">
        <v>15</v>
      </c>
      <c r="D6" s="29">
        <v>0.12</v>
      </c>
      <c r="E6" s="29">
        <v>11.62</v>
      </c>
      <c r="F6" s="29">
        <v>0.19</v>
      </c>
      <c r="G6" s="29">
        <v>99</v>
      </c>
      <c r="H6" s="29"/>
      <c r="I6" s="29"/>
      <c r="J6" s="29">
        <v>0.06</v>
      </c>
      <c r="K6" s="29">
        <v>0.01</v>
      </c>
      <c r="L6" s="29">
        <v>1.58</v>
      </c>
      <c r="M6" s="29">
        <v>1.95</v>
      </c>
      <c r="N6" s="29"/>
      <c r="O6" s="29"/>
    </row>
    <row r="7" spans="1:15" s="1" customFormat="1" ht="30" x14ac:dyDescent="0.25">
      <c r="A7" s="26">
        <v>73</v>
      </c>
      <c r="B7" s="16" t="s">
        <v>88</v>
      </c>
      <c r="C7" s="29">
        <v>50</v>
      </c>
      <c r="D7" s="29">
        <v>0.8</v>
      </c>
      <c r="E7" s="29">
        <v>6.78</v>
      </c>
      <c r="F7" s="29">
        <v>2.4900000000000002</v>
      </c>
      <c r="G7" s="29">
        <v>64.400000000000006</v>
      </c>
      <c r="H7" s="29">
        <v>0.01</v>
      </c>
      <c r="I7" s="29"/>
      <c r="J7" s="29"/>
      <c r="K7" s="29"/>
      <c r="L7" s="29">
        <v>14.18</v>
      </c>
      <c r="M7" s="29">
        <v>10.1</v>
      </c>
      <c r="N7" s="29">
        <v>4.8899999999999997</v>
      </c>
      <c r="O7" s="29">
        <v>0.38</v>
      </c>
    </row>
    <row r="8" spans="1:15" s="1" customFormat="1" ht="30" x14ac:dyDescent="0.25">
      <c r="A8" s="26">
        <v>243</v>
      </c>
      <c r="B8" s="16" t="s">
        <v>124</v>
      </c>
      <c r="C8" s="29">
        <v>60</v>
      </c>
      <c r="D8" s="29">
        <v>5.86</v>
      </c>
      <c r="E8" s="29">
        <v>10.61</v>
      </c>
      <c r="F8" s="29">
        <v>0.43</v>
      </c>
      <c r="G8" s="29">
        <v>120.8</v>
      </c>
      <c r="H8" s="29">
        <v>0.01</v>
      </c>
      <c r="I8" s="29"/>
      <c r="J8" s="29"/>
      <c r="K8" s="29"/>
      <c r="L8" s="29">
        <v>13.2</v>
      </c>
      <c r="M8" s="29">
        <v>72.599999999999994</v>
      </c>
      <c r="N8" s="29">
        <v>7.83</v>
      </c>
      <c r="O8" s="29">
        <v>0.94</v>
      </c>
    </row>
    <row r="9" spans="1:15" ht="45" x14ac:dyDescent="0.25">
      <c r="A9" s="43">
        <v>202</v>
      </c>
      <c r="B9" s="33" t="s">
        <v>125</v>
      </c>
      <c r="C9" s="36">
        <v>200</v>
      </c>
      <c r="D9" s="36">
        <v>6.69</v>
      </c>
      <c r="E9" s="36">
        <v>6.41</v>
      </c>
      <c r="F9" s="36">
        <v>43.2</v>
      </c>
      <c r="G9" s="36">
        <v>257</v>
      </c>
      <c r="H9" s="36">
        <v>0.09</v>
      </c>
      <c r="I9" s="29"/>
      <c r="J9" s="29"/>
      <c r="K9" s="29"/>
      <c r="L9" s="36">
        <v>25.27</v>
      </c>
      <c r="M9" s="36">
        <v>52.96</v>
      </c>
      <c r="N9" s="36">
        <v>10.23</v>
      </c>
      <c r="O9" s="36">
        <v>1.07</v>
      </c>
    </row>
    <row r="10" spans="1:15" ht="30" x14ac:dyDescent="0.25">
      <c r="A10" s="43">
        <v>378</v>
      </c>
      <c r="B10" s="33" t="s">
        <v>74</v>
      </c>
      <c r="C10" s="36">
        <v>200</v>
      </c>
      <c r="D10" s="36">
        <v>0.11</v>
      </c>
      <c r="E10" s="36">
        <v>0.03</v>
      </c>
      <c r="F10" s="36">
        <v>13.64</v>
      </c>
      <c r="G10" s="36">
        <v>55</v>
      </c>
      <c r="H10" s="36"/>
      <c r="I10" s="36">
        <v>0.02</v>
      </c>
      <c r="J10" s="29"/>
      <c r="K10" s="29"/>
      <c r="L10" s="36">
        <v>11.1</v>
      </c>
      <c r="M10" s="36">
        <v>4.3</v>
      </c>
      <c r="N10" s="36">
        <v>2.2999999999999998</v>
      </c>
      <c r="O10" s="36">
        <v>0.47</v>
      </c>
    </row>
    <row r="11" spans="1:15" x14ac:dyDescent="0.25">
      <c r="A11" s="43">
        <v>6</v>
      </c>
      <c r="B11" s="33" t="s">
        <v>55</v>
      </c>
      <c r="C11" s="36">
        <v>30</v>
      </c>
      <c r="D11" s="36">
        <v>2.23</v>
      </c>
      <c r="E11" s="36">
        <v>0.3</v>
      </c>
      <c r="F11" s="36">
        <v>17.39</v>
      </c>
      <c r="G11" s="36">
        <v>60</v>
      </c>
      <c r="H11" s="36">
        <v>0.03</v>
      </c>
      <c r="I11" s="29"/>
      <c r="J11" s="29"/>
      <c r="K11" s="29">
        <v>0.39</v>
      </c>
      <c r="L11" s="36">
        <v>7.53</v>
      </c>
      <c r="M11" s="36">
        <v>16.59</v>
      </c>
      <c r="N11" s="36">
        <v>2.98</v>
      </c>
      <c r="O11" s="36">
        <v>0.15</v>
      </c>
    </row>
    <row r="12" spans="1:15" ht="30" x14ac:dyDescent="0.25">
      <c r="A12" s="26"/>
      <c r="B12" s="33" t="s">
        <v>72</v>
      </c>
      <c r="C12" s="36">
        <f>SUM(C6:C11)</f>
        <v>555</v>
      </c>
      <c r="D12" s="36">
        <f t="shared" ref="D12:O12" si="0">SUM(D6:D11)</f>
        <v>15.81</v>
      </c>
      <c r="E12" s="36">
        <f t="shared" si="0"/>
        <v>35.75</v>
      </c>
      <c r="F12" s="36">
        <f t="shared" si="0"/>
        <v>77.34</v>
      </c>
      <c r="G12" s="36">
        <f t="shared" si="0"/>
        <v>656.2</v>
      </c>
      <c r="H12" s="36">
        <f t="shared" si="0"/>
        <v>0.14000000000000001</v>
      </c>
      <c r="I12" s="36">
        <f t="shared" si="0"/>
        <v>0.02</v>
      </c>
      <c r="J12" s="36">
        <f t="shared" si="0"/>
        <v>0.06</v>
      </c>
      <c r="K12" s="36">
        <f t="shared" si="0"/>
        <v>0.4</v>
      </c>
      <c r="L12" s="36">
        <f t="shared" si="0"/>
        <v>72.86</v>
      </c>
      <c r="M12" s="36">
        <f t="shared" si="0"/>
        <v>158.5</v>
      </c>
      <c r="N12" s="36">
        <f t="shared" si="0"/>
        <v>28.23</v>
      </c>
      <c r="O12" s="36">
        <f t="shared" si="0"/>
        <v>3.0099999999999993</v>
      </c>
    </row>
    <row r="13" spans="1:15" x14ac:dyDescent="0.25">
      <c r="A13" s="26"/>
      <c r="B13" s="33" t="s">
        <v>79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</row>
    <row r="14" spans="1:15" ht="30" x14ac:dyDescent="0.25">
      <c r="A14" s="26" t="s">
        <v>126</v>
      </c>
      <c r="B14" s="33" t="s">
        <v>80</v>
      </c>
      <c r="C14" s="36">
        <v>50</v>
      </c>
      <c r="D14" s="36">
        <v>0.87</v>
      </c>
      <c r="E14" s="36">
        <v>3.56</v>
      </c>
      <c r="F14" s="36">
        <v>16.13</v>
      </c>
      <c r="G14" s="36">
        <v>100</v>
      </c>
      <c r="H14" s="29"/>
      <c r="I14" s="29"/>
      <c r="J14" s="29"/>
      <c r="K14" s="29"/>
      <c r="L14" s="36">
        <v>34.54</v>
      </c>
      <c r="M14" s="36">
        <v>24.36</v>
      </c>
      <c r="N14" s="36">
        <v>3.92</v>
      </c>
      <c r="O14" s="36">
        <v>7.0000000000000007E-2</v>
      </c>
    </row>
    <row r="15" spans="1:15" ht="30" x14ac:dyDescent="0.25">
      <c r="A15" s="26">
        <v>388</v>
      </c>
      <c r="B15" s="33" t="s">
        <v>119</v>
      </c>
      <c r="C15" s="36">
        <v>180</v>
      </c>
      <c r="D15" s="36">
        <v>0.79</v>
      </c>
      <c r="E15" s="36">
        <v>0.55000000000000004</v>
      </c>
      <c r="F15" s="36">
        <v>19.68</v>
      </c>
      <c r="G15" s="36">
        <v>87</v>
      </c>
      <c r="H15" s="36">
        <v>0.03</v>
      </c>
      <c r="I15" s="36">
        <v>4.2</v>
      </c>
      <c r="J15" s="29"/>
      <c r="K15" s="29"/>
      <c r="L15" s="36">
        <v>35.11</v>
      </c>
      <c r="M15" s="36">
        <v>29.23</v>
      </c>
      <c r="N15" s="36">
        <v>21.92</v>
      </c>
      <c r="O15" s="36">
        <v>4.2</v>
      </c>
    </row>
    <row r="16" spans="1:15" ht="30" x14ac:dyDescent="0.25">
      <c r="A16" s="26"/>
      <c r="B16" s="33" t="s">
        <v>83</v>
      </c>
      <c r="C16" s="29">
        <f>SUM(C14:C15)</f>
        <v>230</v>
      </c>
      <c r="D16" s="29">
        <f t="shared" ref="D16:O16" si="1">SUM(D14:D15)</f>
        <v>1.6600000000000001</v>
      </c>
      <c r="E16" s="29">
        <f t="shared" si="1"/>
        <v>4.1100000000000003</v>
      </c>
      <c r="F16" s="29">
        <f t="shared" si="1"/>
        <v>35.81</v>
      </c>
      <c r="G16" s="29">
        <f t="shared" si="1"/>
        <v>187</v>
      </c>
      <c r="H16" s="29">
        <f t="shared" si="1"/>
        <v>0.03</v>
      </c>
      <c r="I16" s="29">
        <f t="shared" si="1"/>
        <v>4.2</v>
      </c>
      <c r="J16" s="29">
        <f t="shared" si="1"/>
        <v>0</v>
      </c>
      <c r="K16" s="29">
        <f t="shared" si="1"/>
        <v>0</v>
      </c>
      <c r="L16" s="29">
        <f t="shared" si="1"/>
        <v>69.650000000000006</v>
      </c>
      <c r="M16" s="29">
        <f t="shared" si="1"/>
        <v>53.59</v>
      </c>
      <c r="N16" s="29">
        <f t="shared" si="1"/>
        <v>25.840000000000003</v>
      </c>
      <c r="O16" s="29">
        <f t="shared" si="1"/>
        <v>4.2700000000000005</v>
      </c>
    </row>
    <row r="17" spans="1:15" x14ac:dyDescent="0.25">
      <c r="A17" s="26"/>
      <c r="B17" s="33" t="s">
        <v>26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3" customHeight="1" x14ac:dyDescent="0.25">
      <c r="A18" s="26"/>
      <c r="B18" s="33"/>
      <c r="C18" s="29"/>
      <c r="D18" s="36"/>
      <c r="E18" s="36"/>
      <c r="F18" s="36"/>
      <c r="G18" s="36"/>
      <c r="H18" s="29"/>
      <c r="I18" s="36"/>
      <c r="J18" s="29"/>
      <c r="K18" s="29"/>
      <c r="L18" s="36"/>
      <c r="M18" s="36"/>
      <c r="N18" s="36"/>
      <c r="O18" s="36"/>
    </row>
    <row r="19" spans="1:15" ht="75" x14ac:dyDescent="0.25">
      <c r="A19" s="26">
        <v>96</v>
      </c>
      <c r="B19" s="33" t="s">
        <v>254</v>
      </c>
      <c r="C19" s="29" t="s">
        <v>203</v>
      </c>
      <c r="D19" s="36">
        <v>2.6</v>
      </c>
      <c r="E19" s="36">
        <v>2.5</v>
      </c>
      <c r="F19" s="36">
        <v>15.18</v>
      </c>
      <c r="G19" s="36">
        <v>100.8</v>
      </c>
      <c r="H19" s="36">
        <v>0.08</v>
      </c>
      <c r="I19" s="36">
        <v>5.83</v>
      </c>
      <c r="J19" s="36">
        <v>0.02</v>
      </c>
      <c r="K19" s="29"/>
      <c r="L19" s="36">
        <v>21.23</v>
      </c>
      <c r="M19" s="36">
        <v>184</v>
      </c>
      <c r="N19" s="36">
        <v>27.63</v>
      </c>
      <c r="O19" s="36">
        <v>1.02</v>
      </c>
    </row>
    <row r="20" spans="1:15" ht="60" x14ac:dyDescent="0.25">
      <c r="A20" s="26">
        <v>229</v>
      </c>
      <c r="B20" s="33" t="s">
        <v>270</v>
      </c>
      <c r="C20" s="29" t="s">
        <v>178</v>
      </c>
      <c r="D20" s="36">
        <v>11.24</v>
      </c>
      <c r="E20" s="36">
        <v>10.88</v>
      </c>
      <c r="F20" s="36">
        <v>5.79</v>
      </c>
      <c r="G20" s="36">
        <v>235</v>
      </c>
      <c r="H20" s="36">
        <v>0.14000000000000001</v>
      </c>
      <c r="I20" s="36">
        <v>0.35</v>
      </c>
      <c r="J20" s="36">
        <v>0.02</v>
      </c>
      <c r="K20" s="29"/>
      <c r="L20" s="36">
        <v>71.430000000000007</v>
      </c>
      <c r="M20" s="36">
        <v>191.45</v>
      </c>
      <c r="N20" s="36">
        <v>26.89</v>
      </c>
      <c r="O20" s="36">
        <v>0.64</v>
      </c>
    </row>
    <row r="21" spans="1:15" ht="30" x14ac:dyDescent="0.25">
      <c r="A21" s="26">
        <v>312</v>
      </c>
      <c r="B21" s="33" t="s">
        <v>90</v>
      </c>
      <c r="C21" s="29">
        <v>180</v>
      </c>
      <c r="D21" s="36">
        <v>5.35</v>
      </c>
      <c r="E21" s="36">
        <v>4.75</v>
      </c>
      <c r="F21" s="36">
        <v>23.42</v>
      </c>
      <c r="G21" s="36">
        <v>157.5</v>
      </c>
      <c r="H21" s="36">
        <v>0.14000000000000001</v>
      </c>
      <c r="I21" s="36"/>
      <c r="J21" s="29"/>
      <c r="K21" s="29"/>
      <c r="L21" s="36">
        <v>14.31</v>
      </c>
      <c r="M21" s="36">
        <v>99.72</v>
      </c>
      <c r="N21" s="36">
        <v>34.42</v>
      </c>
      <c r="O21" s="36">
        <v>1.27</v>
      </c>
    </row>
    <row r="22" spans="1:15" ht="30" x14ac:dyDescent="0.25">
      <c r="A22" s="26">
        <v>342</v>
      </c>
      <c r="B22" s="33" t="s">
        <v>127</v>
      </c>
      <c r="C22" s="29">
        <v>200</v>
      </c>
      <c r="D22" s="36">
        <v>0.16</v>
      </c>
      <c r="E22" s="36">
        <v>0.12</v>
      </c>
      <c r="F22" s="36">
        <v>28.08</v>
      </c>
      <c r="G22" s="36">
        <v>114.6</v>
      </c>
      <c r="H22" s="36">
        <v>0.08</v>
      </c>
      <c r="I22" s="36">
        <v>0.9</v>
      </c>
      <c r="J22" s="29"/>
      <c r="K22" s="29"/>
      <c r="L22" s="36">
        <v>15.4</v>
      </c>
      <c r="M22" s="36">
        <v>6.4</v>
      </c>
      <c r="N22" s="36">
        <v>6.34</v>
      </c>
      <c r="O22" s="36">
        <v>0.09</v>
      </c>
    </row>
    <row r="23" spans="1:15" x14ac:dyDescent="0.25">
      <c r="A23" s="26">
        <v>12</v>
      </c>
      <c r="B23" s="33" t="s">
        <v>73</v>
      </c>
      <c r="C23" s="29">
        <v>60</v>
      </c>
      <c r="D23" s="36">
        <v>2.93</v>
      </c>
      <c r="E23" s="36">
        <v>0.63</v>
      </c>
      <c r="F23" s="36">
        <v>24.19</v>
      </c>
      <c r="G23" s="36">
        <v>114</v>
      </c>
      <c r="H23" s="36">
        <v>7.0000000000000007E-2</v>
      </c>
      <c r="I23" s="29"/>
      <c r="J23" s="29"/>
      <c r="K23" s="29">
        <v>0.54</v>
      </c>
      <c r="L23" s="36">
        <v>23.8</v>
      </c>
      <c r="M23" s="36">
        <v>51.6</v>
      </c>
      <c r="N23" s="36">
        <v>10.4</v>
      </c>
      <c r="O23" s="36">
        <v>1.36</v>
      </c>
    </row>
    <row r="24" spans="1:15" ht="30" x14ac:dyDescent="0.25">
      <c r="A24" s="26">
        <v>11</v>
      </c>
      <c r="B24" s="33" t="s">
        <v>61</v>
      </c>
      <c r="C24" s="29">
        <v>30</v>
      </c>
      <c r="D24" s="36">
        <v>2</v>
      </c>
      <c r="E24" s="36">
        <v>0.28999999999999998</v>
      </c>
      <c r="F24" s="36">
        <v>12.67</v>
      </c>
      <c r="G24" s="36">
        <v>61</v>
      </c>
      <c r="H24" s="36">
        <v>0.03</v>
      </c>
      <c r="I24" s="36"/>
      <c r="J24" s="29"/>
      <c r="K24" s="29">
        <v>0.39</v>
      </c>
      <c r="L24" s="36">
        <v>9.2799999999999994</v>
      </c>
      <c r="M24" s="36">
        <v>13.97</v>
      </c>
      <c r="N24" s="36">
        <v>1.65</v>
      </c>
      <c r="O24" s="36">
        <v>0.21</v>
      </c>
    </row>
    <row r="25" spans="1:15" x14ac:dyDescent="0.25">
      <c r="A25" s="26"/>
      <c r="B25" s="33" t="s">
        <v>44</v>
      </c>
      <c r="C25" s="29">
        <v>872.5</v>
      </c>
      <c r="D25" s="36">
        <f>SUM(D18:D24)</f>
        <v>24.279999999999998</v>
      </c>
      <c r="E25" s="36">
        <f t="shared" ref="E25:O25" si="2">SUM(E18:E24)</f>
        <v>19.170000000000002</v>
      </c>
      <c r="F25" s="36">
        <f t="shared" si="2"/>
        <v>109.33</v>
      </c>
      <c r="G25" s="36">
        <f t="shared" si="2"/>
        <v>782.9</v>
      </c>
      <c r="H25" s="36">
        <f t="shared" si="2"/>
        <v>0.54</v>
      </c>
      <c r="I25" s="36">
        <f t="shared" si="2"/>
        <v>7.08</v>
      </c>
      <c r="J25" s="36">
        <f t="shared" si="2"/>
        <v>0.04</v>
      </c>
      <c r="K25" s="36">
        <f t="shared" si="2"/>
        <v>0.93</v>
      </c>
      <c r="L25" s="36">
        <f t="shared" si="2"/>
        <v>155.45000000000002</v>
      </c>
      <c r="M25" s="36">
        <f t="shared" si="2"/>
        <v>547.14</v>
      </c>
      <c r="N25" s="36">
        <f t="shared" si="2"/>
        <v>107.33000000000001</v>
      </c>
      <c r="O25" s="36">
        <f t="shared" si="2"/>
        <v>4.59</v>
      </c>
    </row>
    <row r="26" spans="1:15" x14ac:dyDescent="0.25">
      <c r="A26" s="26"/>
      <c r="B26" s="33" t="s">
        <v>31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</row>
    <row r="27" spans="1:15" ht="30" x14ac:dyDescent="0.25">
      <c r="A27" s="26" t="s">
        <v>32</v>
      </c>
      <c r="B27" s="33" t="s">
        <v>110</v>
      </c>
      <c r="C27" s="29" t="s">
        <v>47</v>
      </c>
      <c r="D27" s="36">
        <v>5.93</v>
      </c>
      <c r="E27" s="36">
        <v>7.3</v>
      </c>
      <c r="F27" s="36">
        <v>38.9</v>
      </c>
      <c r="G27" s="36">
        <v>269.3</v>
      </c>
      <c r="H27" s="36">
        <v>0.09</v>
      </c>
      <c r="I27" s="36">
        <v>7.0000000000000007E-2</v>
      </c>
      <c r="J27" s="36">
        <v>0.02</v>
      </c>
      <c r="K27" s="29"/>
      <c r="L27" s="36">
        <v>89.12</v>
      </c>
      <c r="M27" s="36">
        <v>116.17</v>
      </c>
      <c r="N27" s="36">
        <v>14.24</v>
      </c>
      <c r="O27" s="36">
        <v>0.19</v>
      </c>
    </row>
    <row r="28" spans="1:15" x14ac:dyDescent="0.25">
      <c r="A28" s="26">
        <v>389</v>
      </c>
      <c r="B28" s="33" t="s">
        <v>63</v>
      </c>
      <c r="C28" s="29">
        <v>200</v>
      </c>
      <c r="D28" s="36">
        <v>0.1</v>
      </c>
      <c r="E28" s="36"/>
      <c r="F28" s="36">
        <v>20.2</v>
      </c>
      <c r="G28" s="36">
        <v>69</v>
      </c>
      <c r="H28" s="36">
        <v>0.02</v>
      </c>
      <c r="I28" s="36">
        <v>4</v>
      </c>
      <c r="J28" s="29"/>
      <c r="K28" s="29"/>
      <c r="L28" s="36">
        <v>14</v>
      </c>
      <c r="M28" s="36">
        <v>14</v>
      </c>
      <c r="N28" s="36">
        <v>8</v>
      </c>
      <c r="O28" s="36">
        <v>2.8</v>
      </c>
    </row>
    <row r="29" spans="1:15" ht="30" x14ac:dyDescent="0.25">
      <c r="A29" s="26"/>
      <c r="B29" s="33" t="s">
        <v>45</v>
      </c>
      <c r="C29" s="29">
        <v>350</v>
      </c>
      <c r="D29" s="29">
        <f t="shared" ref="D29:O29" si="3">SUM(D27:D28)</f>
        <v>6.0299999999999994</v>
      </c>
      <c r="E29" s="29">
        <f t="shared" si="3"/>
        <v>7.3</v>
      </c>
      <c r="F29" s="29">
        <f t="shared" si="3"/>
        <v>59.099999999999994</v>
      </c>
      <c r="G29" s="29">
        <f t="shared" si="3"/>
        <v>338.3</v>
      </c>
      <c r="H29" s="29">
        <f t="shared" si="3"/>
        <v>0.11</v>
      </c>
      <c r="I29" s="29">
        <f t="shared" si="3"/>
        <v>4.07</v>
      </c>
      <c r="J29" s="29">
        <f t="shared" si="3"/>
        <v>0.02</v>
      </c>
      <c r="K29" s="29">
        <f t="shared" si="3"/>
        <v>0</v>
      </c>
      <c r="L29" s="29">
        <f t="shared" si="3"/>
        <v>103.12</v>
      </c>
      <c r="M29" s="29">
        <f t="shared" si="3"/>
        <v>130.17000000000002</v>
      </c>
      <c r="N29" s="29">
        <f t="shared" si="3"/>
        <v>22.240000000000002</v>
      </c>
      <c r="O29" s="29">
        <f t="shared" si="3"/>
        <v>2.9899999999999998</v>
      </c>
    </row>
    <row r="30" spans="1:15" x14ac:dyDescent="0.25">
      <c r="A30" s="26"/>
      <c r="B30" s="33" t="s">
        <v>46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</row>
    <row r="31" spans="1:15" ht="45" x14ac:dyDescent="0.25">
      <c r="A31" s="26">
        <v>45</v>
      </c>
      <c r="B31" s="33" t="s">
        <v>181</v>
      </c>
      <c r="C31" s="29">
        <v>100</v>
      </c>
      <c r="D31" s="36">
        <v>1.44</v>
      </c>
      <c r="E31" s="36">
        <v>4.4800000000000004</v>
      </c>
      <c r="F31" s="36">
        <v>8.52</v>
      </c>
      <c r="G31" s="36">
        <v>80</v>
      </c>
      <c r="H31" s="36">
        <v>0.01</v>
      </c>
      <c r="I31" s="36">
        <v>14.4</v>
      </c>
      <c r="J31" s="36">
        <v>0.01</v>
      </c>
      <c r="K31" s="29"/>
      <c r="L31" s="36">
        <v>45.54</v>
      </c>
      <c r="M31" s="36">
        <v>26.3</v>
      </c>
      <c r="N31" s="36">
        <v>14.85</v>
      </c>
      <c r="O31" s="36">
        <v>0.56000000000000005</v>
      </c>
    </row>
    <row r="32" spans="1:15" ht="45" x14ac:dyDescent="0.25">
      <c r="A32" s="26">
        <v>245</v>
      </c>
      <c r="B32" s="33" t="s">
        <v>240</v>
      </c>
      <c r="C32" s="29">
        <v>125</v>
      </c>
      <c r="D32" s="36">
        <v>10.46</v>
      </c>
      <c r="E32" s="36">
        <v>10.25</v>
      </c>
      <c r="F32" s="36">
        <v>3.78</v>
      </c>
      <c r="G32" s="36">
        <v>181</v>
      </c>
      <c r="H32" s="36">
        <v>0.04</v>
      </c>
      <c r="I32" s="36">
        <v>1.0900000000000001</v>
      </c>
      <c r="J32" s="29"/>
      <c r="K32" s="29"/>
      <c r="L32" s="36">
        <v>10.09</v>
      </c>
      <c r="M32" s="36">
        <v>141.16999999999999</v>
      </c>
      <c r="N32" s="36">
        <v>19.13</v>
      </c>
      <c r="O32" s="36">
        <v>2</v>
      </c>
    </row>
    <row r="33" spans="1:19" ht="30" x14ac:dyDescent="0.25">
      <c r="A33" s="26">
        <v>199</v>
      </c>
      <c r="B33" s="33" t="s">
        <v>128</v>
      </c>
      <c r="C33" s="29">
        <v>180</v>
      </c>
      <c r="D33" s="36">
        <v>11.16</v>
      </c>
      <c r="E33" s="36">
        <v>10.28</v>
      </c>
      <c r="F33" s="36">
        <v>38.159999999999997</v>
      </c>
      <c r="G33" s="36">
        <v>336</v>
      </c>
      <c r="H33" s="36">
        <v>0.49</v>
      </c>
      <c r="I33" s="36"/>
      <c r="J33" s="29"/>
      <c r="K33" s="29"/>
      <c r="L33" s="36">
        <v>97.48</v>
      </c>
      <c r="M33" s="36">
        <v>243.18</v>
      </c>
      <c r="N33" s="36">
        <v>79.44</v>
      </c>
      <c r="O33" s="36">
        <v>3.1</v>
      </c>
    </row>
    <row r="34" spans="1:19" ht="30" x14ac:dyDescent="0.25">
      <c r="A34" s="26">
        <v>350</v>
      </c>
      <c r="B34" s="33" t="s">
        <v>153</v>
      </c>
      <c r="C34" s="29">
        <v>200</v>
      </c>
      <c r="D34" s="36">
        <v>0.02</v>
      </c>
      <c r="E34" s="36">
        <v>0.05</v>
      </c>
      <c r="F34" s="36">
        <v>14.26</v>
      </c>
      <c r="G34" s="36">
        <v>98</v>
      </c>
      <c r="H34" s="29"/>
      <c r="I34" s="36">
        <v>0.14000000000000001</v>
      </c>
      <c r="J34" s="29"/>
      <c r="K34" s="29"/>
      <c r="L34" s="36">
        <v>14.38</v>
      </c>
      <c r="M34" s="36">
        <v>0.63</v>
      </c>
      <c r="N34" s="36">
        <v>0.42</v>
      </c>
      <c r="O34" s="36">
        <v>0.09</v>
      </c>
    </row>
    <row r="35" spans="1:19" ht="30" x14ac:dyDescent="0.25">
      <c r="A35" s="26">
        <v>11</v>
      </c>
      <c r="B35" s="33" t="s">
        <v>61</v>
      </c>
      <c r="C35" s="29">
        <v>60</v>
      </c>
      <c r="D35" s="36">
        <v>4</v>
      </c>
      <c r="E35" s="36">
        <v>0.57999999999999996</v>
      </c>
      <c r="F35" s="36">
        <v>25.34</v>
      </c>
      <c r="G35" s="36">
        <v>122</v>
      </c>
      <c r="H35" s="36">
        <v>0.04</v>
      </c>
      <c r="I35" s="29"/>
      <c r="J35" s="29"/>
      <c r="K35" s="29">
        <v>0.78</v>
      </c>
      <c r="L35" s="36">
        <v>18.559999999999999</v>
      </c>
      <c r="M35" s="36">
        <v>27.94</v>
      </c>
      <c r="N35" s="36">
        <v>3.3</v>
      </c>
      <c r="O35" s="36">
        <v>0.42</v>
      </c>
      <c r="S35">
        <v>11</v>
      </c>
    </row>
    <row r="36" spans="1:19" ht="30" x14ac:dyDescent="0.25">
      <c r="A36" s="26"/>
      <c r="B36" s="33" t="s">
        <v>75</v>
      </c>
      <c r="C36" s="29">
        <v>665</v>
      </c>
      <c r="D36" s="36">
        <f>SUM(D31:D35)</f>
        <v>27.080000000000002</v>
      </c>
      <c r="E36" s="36">
        <f t="shared" ref="E36:O36" si="4">SUM(E31:E35)</f>
        <v>25.639999999999997</v>
      </c>
      <c r="F36" s="36">
        <f t="shared" si="4"/>
        <v>90.06</v>
      </c>
      <c r="G36" s="36">
        <f t="shared" si="4"/>
        <v>817</v>
      </c>
      <c r="H36" s="36">
        <f t="shared" si="4"/>
        <v>0.58000000000000007</v>
      </c>
      <c r="I36" s="36">
        <f t="shared" si="4"/>
        <v>15.63</v>
      </c>
      <c r="J36" s="36">
        <f t="shared" si="4"/>
        <v>0.01</v>
      </c>
      <c r="K36" s="36">
        <f t="shared" si="4"/>
        <v>0.78</v>
      </c>
      <c r="L36" s="36">
        <f t="shared" si="4"/>
        <v>186.05</v>
      </c>
      <c r="M36" s="36">
        <f t="shared" si="4"/>
        <v>439.21999999999997</v>
      </c>
      <c r="N36" s="36">
        <f t="shared" si="4"/>
        <v>117.13999999999999</v>
      </c>
      <c r="O36" s="36">
        <f t="shared" si="4"/>
        <v>6.17</v>
      </c>
    </row>
    <row r="37" spans="1:19" x14ac:dyDescent="0.25">
      <c r="A37" s="26"/>
      <c r="B37" s="33" t="s">
        <v>67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</row>
    <row r="38" spans="1:19" x14ac:dyDescent="0.25">
      <c r="A38" s="26">
        <v>386</v>
      </c>
      <c r="B38" s="33" t="s">
        <v>92</v>
      </c>
      <c r="C38" s="29">
        <v>200</v>
      </c>
      <c r="D38" s="36">
        <v>4.91</v>
      </c>
      <c r="E38" s="36">
        <v>3.96</v>
      </c>
      <c r="F38" s="36">
        <v>6.55</v>
      </c>
      <c r="G38" s="36">
        <v>100</v>
      </c>
      <c r="H38" s="36">
        <v>0.05</v>
      </c>
      <c r="I38" s="36">
        <v>0.5</v>
      </c>
      <c r="J38" s="36">
        <v>0.02</v>
      </c>
      <c r="K38" s="29"/>
      <c r="L38" s="36">
        <v>240</v>
      </c>
      <c r="M38" s="36">
        <v>119.6</v>
      </c>
      <c r="N38" s="36">
        <v>18.3</v>
      </c>
      <c r="O38" s="36">
        <v>0.16</v>
      </c>
    </row>
    <row r="39" spans="1:19" x14ac:dyDescent="0.25">
      <c r="A39" s="26"/>
      <c r="B39" s="33" t="s">
        <v>51</v>
      </c>
      <c r="C39" s="29"/>
      <c r="D39" s="36">
        <f>SUM(D12,D16,D25,D29,D36,D38)</f>
        <v>79.77</v>
      </c>
      <c r="E39" s="36">
        <f t="shared" ref="E39:O39" si="5">SUM(E12,E16,E25,E29,E36,E38)</f>
        <v>95.929999999999993</v>
      </c>
      <c r="F39" s="36">
        <f t="shared" si="5"/>
        <v>378.19000000000005</v>
      </c>
      <c r="G39" s="36">
        <f t="shared" si="5"/>
        <v>2881.3999999999996</v>
      </c>
      <c r="H39" s="36">
        <f t="shared" si="5"/>
        <v>1.4500000000000002</v>
      </c>
      <c r="I39" s="36">
        <f t="shared" si="5"/>
        <v>31.5</v>
      </c>
      <c r="J39" s="36">
        <f t="shared" si="5"/>
        <v>0.15</v>
      </c>
      <c r="K39" s="36">
        <f t="shared" si="5"/>
        <v>2.1100000000000003</v>
      </c>
      <c r="L39" s="36">
        <f t="shared" si="5"/>
        <v>827.13000000000011</v>
      </c>
      <c r="M39" s="36">
        <f t="shared" si="5"/>
        <v>1448.22</v>
      </c>
      <c r="N39" s="36">
        <f t="shared" si="5"/>
        <v>319.08000000000004</v>
      </c>
      <c r="O39" s="36">
        <f t="shared" si="5"/>
        <v>21.19</v>
      </c>
    </row>
  </sheetData>
  <mergeCells count="7">
    <mergeCell ref="H1:O1"/>
    <mergeCell ref="L2:O2"/>
    <mergeCell ref="A2:A3"/>
    <mergeCell ref="B2:B3"/>
    <mergeCell ref="D2:F2"/>
    <mergeCell ref="G2:G3"/>
    <mergeCell ref="H2:K2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topLeftCell="A19" workbookViewId="0">
      <selection activeCell="O32" sqref="O32"/>
    </sheetView>
  </sheetViews>
  <sheetFormatPr defaultRowHeight="15" x14ac:dyDescent="0.25"/>
  <cols>
    <col min="1" max="1" width="6.42578125" style="4" customWidth="1"/>
    <col min="2" max="2" width="15.28515625" style="5" customWidth="1"/>
    <col min="3" max="3" width="9.140625" style="4"/>
    <col min="4" max="4" width="11.5703125" style="4" bestFit="1" customWidth="1"/>
    <col min="5" max="8" width="9.140625" style="4"/>
    <col min="9" max="9" width="7.28515625" style="4" customWidth="1"/>
    <col min="10" max="10" width="6.85546875" style="4" customWidth="1"/>
    <col min="11" max="11" width="6.42578125" style="4" customWidth="1"/>
    <col min="12" max="12" width="9.140625" style="4"/>
    <col min="13" max="13" width="7.85546875" style="4" customWidth="1"/>
    <col min="14" max="14" width="7.140625" style="4" customWidth="1"/>
    <col min="15" max="15" width="9.140625" style="4"/>
  </cols>
  <sheetData>
    <row r="1" spans="1:15" ht="15.75" thickBot="1" x14ac:dyDescent="0.3">
      <c r="A1" s="8"/>
      <c r="B1" s="49"/>
      <c r="C1" s="8"/>
      <c r="D1" s="8"/>
      <c r="E1" s="8"/>
      <c r="F1" s="8"/>
      <c r="G1" s="8"/>
      <c r="H1" s="8"/>
      <c r="I1" s="75" t="s">
        <v>222</v>
      </c>
      <c r="J1" s="75"/>
      <c r="K1" s="75"/>
      <c r="L1" s="75"/>
      <c r="M1" s="75"/>
      <c r="N1" s="75"/>
      <c r="O1" s="75"/>
    </row>
    <row r="2" spans="1:15" ht="15.75" customHeight="1" thickBot="1" x14ac:dyDescent="0.3">
      <c r="A2" s="63" t="s">
        <v>0</v>
      </c>
      <c r="B2" s="63" t="s">
        <v>1</v>
      </c>
      <c r="C2" s="31" t="s">
        <v>2</v>
      </c>
      <c r="D2" s="67" t="s">
        <v>4</v>
      </c>
      <c r="E2" s="67"/>
      <c r="F2" s="68"/>
      <c r="G2" s="69" t="s">
        <v>5</v>
      </c>
      <c r="H2" s="58" t="s">
        <v>6</v>
      </c>
      <c r="I2" s="59"/>
      <c r="J2" s="59"/>
      <c r="K2" s="60"/>
      <c r="L2" s="58" t="s">
        <v>7</v>
      </c>
      <c r="M2" s="59"/>
      <c r="N2" s="59"/>
      <c r="O2" s="60"/>
    </row>
    <row r="3" spans="1:15" ht="45.75" customHeight="1" thickBot="1" x14ac:dyDescent="0.3">
      <c r="A3" s="64"/>
      <c r="B3" s="64"/>
      <c r="C3" s="31" t="s">
        <v>3</v>
      </c>
      <c r="D3" s="11" t="s">
        <v>8</v>
      </c>
      <c r="E3" s="12" t="s">
        <v>9</v>
      </c>
      <c r="F3" s="13" t="s">
        <v>10</v>
      </c>
      <c r="G3" s="70"/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4" t="s">
        <v>18</v>
      </c>
    </row>
    <row r="4" spans="1:15" ht="15.75" thickBot="1" x14ac:dyDescent="0.3">
      <c r="A4" s="19">
        <v>1</v>
      </c>
      <c r="B4" s="19">
        <v>2</v>
      </c>
      <c r="C4" s="20">
        <v>3</v>
      </c>
      <c r="D4" s="19">
        <v>4</v>
      </c>
      <c r="E4" s="19">
        <v>5</v>
      </c>
      <c r="F4" s="19">
        <v>6</v>
      </c>
      <c r="G4" s="19">
        <v>7</v>
      </c>
      <c r="H4" s="19">
        <v>8</v>
      </c>
      <c r="I4" s="19">
        <v>9</v>
      </c>
      <c r="J4" s="19">
        <v>10</v>
      </c>
      <c r="K4" s="19">
        <v>11</v>
      </c>
      <c r="L4" s="19">
        <v>12</v>
      </c>
      <c r="M4" s="19">
        <v>13</v>
      </c>
      <c r="N4" s="19">
        <v>14</v>
      </c>
      <c r="O4" s="22">
        <v>15</v>
      </c>
    </row>
    <row r="5" spans="1:15" x14ac:dyDescent="0.25">
      <c r="A5" s="18"/>
      <c r="B5" s="18" t="s">
        <v>52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s="1" customFormat="1" ht="30" x14ac:dyDescent="0.25">
      <c r="A6" s="16">
        <v>14</v>
      </c>
      <c r="B6" s="16" t="s">
        <v>112</v>
      </c>
      <c r="C6" s="29">
        <v>20</v>
      </c>
      <c r="D6" s="29">
        <v>0.16</v>
      </c>
      <c r="E6" s="29">
        <v>14.5</v>
      </c>
      <c r="F6" s="29">
        <v>0.26</v>
      </c>
      <c r="G6" s="29">
        <v>132</v>
      </c>
      <c r="H6" s="29"/>
      <c r="I6" s="29"/>
      <c r="J6" s="29">
        <v>0.08</v>
      </c>
      <c r="K6" s="29"/>
      <c r="L6" s="29">
        <v>2.11</v>
      </c>
      <c r="M6" s="29">
        <v>2.61</v>
      </c>
      <c r="N6" s="29"/>
      <c r="O6" s="29"/>
    </row>
    <row r="7" spans="1:15" s="1" customFormat="1" ht="30" x14ac:dyDescent="0.25">
      <c r="A7" s="16">
        <v>2</v>
      </c>
      <c r="B7" s="16" t="s">
        <v>120</v>
      </c>
      <c r="C7" s="29">
        <v>55</v>
      </c>
      <c r="D7" s="29">
        <v>2.42</v>
      </c>
      <c r="E7" s="29">
        <v>3.87</v>
      </c>
      <c r="F7" s="29">
        <v>3.15</v>
      </c>
      <c r="G7" s="29">
        <v>111</v>
      </c>
      <c r="H7" s="29">
        <v>0.04</v>
      </c>
      <c r="I7" s="29">
        <v>0.48</v>
      </c>
      <c r="J7" s="29">
        <v>0.6</v>
      </c>
      <c r="K7" s="29"/>
      <c r="L7" s="29">
        <v>9.6</v>
      </c>
      <c r="M7" s="29">
        <v>24.6</v>
      </c>
      <c r="N7" s="29">
        <v>6</v>
      </c>
      <c r="O7" s="29">
        <v>0.42</v>
      </c>
    </row>
    <row r="8" spans="1:15" s="1" customFormat="1" ht="60" x14ac:dyDescent="0.25">
      <c r="A8" s="16">
        <v>173</v>
      </c>
      <c r="B8" s="16" t="s">
        <v>172</v>
      </c>
      <c r="C8" s="29" t="s">
        <v>232</v>
      </c>
      <c r="D8" s="29">
        <v>5.67</v>
      </c>
      <c r="E8" s="29">
        <v>10.56</v>
      </c>
      <c r="F8" s="29">
        <v>22.95</v>
      </c>
      <c r="G8" s="29">
        <v>210</v>
      </c>
      <c r="H8" s="29">
        <v>0.09</v>
      </c>
      <c r="I8" s="29">
        <v>0.52</v>
      </c>
      <c r="J8" s="29">
        <v>0.05</v>
      </c>
      <c r="K8" s="29"/>
      <c r="L8" s="29">
        <v>158.94999999999999</v>
      </c>
      <c r="M8" s="29">
        <v>151.29</v>
      </c>
      <c r="N8" s="29">
        <v>40.24</v>
      </c>
      <c r="O8" s="29">
        <v>0.87</v>
      </c>
    </row>
    <row r="9" spans="1:15" ht="45" x14ac:dyDescent="0.25">
      <c r="A9" s="33">
        <v>379</v>
      </c>
      <c r="B9" s="33" t="s">
        <v>71</v>
      </c>
      <c r="C9" s="36">
        <v>200</v>
      </c>
      <c r="D9" s="36">
        <v>4.32</v>
      </c>
      <c r="E9" s="36">
        <v>4.26</v>
      </c>
      <c r="F9" s="36">
        <v>16.86</v>
      </c>
      <c r="G9" s="36">
        <v>123</v>
      </c>
      <c r="H9" s="36">
        <v>0.02</v>
      </c>
      <c r="I9" s="36">
        <v>0.78</v>
      </c>
      <c r="J9" s="29">
        <v>7.0000000000000007E-2</v>
      </c>
      <c r="K9" s="29"/>
      <c r="L9" s="36">
        <v>168.6</v>
      </c>
      <c r="M9" s="36">
        <v>98.75</v>
      </c>
      <c r="N9" s="36">
        <v>5.61</v>
      </c>
      <c r="O9" s="36">
        <v>0.1</v>
      </c>
    </row>
    <row r="10" spans="1:15" x14ac:dyDescent="0.25">
      <c r="A10" s="33">
        <v>6</v>
      </c>
      <c r="B10" s="33" t="s">
        <v>55</v>
      </c>
      <c r="C10" s="36">
        <v>30</v>
      </c>
      <c r="D10" s="36">
        <v>2.23</v>
      </c>
      <c r="E10" s="36">
        <v>0.3</v>
      </c>
      <c r="F10" s="36">
        <v>17.39</v>
      </c>
      <c r="G10" s="36">
        <v>61</v>
      </c>
      <c r="H10" s="36">
        <v>0.03</v>
      </c>
      <c r="I10" s="29"/>
      <c r="J10" s="29"/>
      <c r="K10" s="29">
        <v>0.39</v>
      </c>
      <c r="L10" s="36">
        <v>7.53</v>
      </c>
      <c r="M10" s="36">
        <v>16.59</v>
      </c>
      <c r="N10" s="36">
        <v>2.98</v>
      </c>
      <c r="O10" s="36">
        <v>0.15</v>
      </c>
    </row>
    <row r="11" spans="1:15" ht="30" x14ac:dyDescent="0.25">
      <c r="A11" s="16"/>
      <c r="B11" s="33" t="s">
        <v>72</v>
      </c>
      <c r="C11" s="36">
        <v>545</v>
      </c>
      <c r="D11" s="36">
        <f>SUM(D6:D10)</f>
        <v>14.8</v>
      </c>
      <c r="E11" s="36">
        <f t="shared" ref="E11:O11" si="0">SUM(E6:E10)</f>
        <v>33.489999999999995</v>
      </c>
      <c r="F11" s="36">
        <f t="shared" si="0"/>
        <v>60.61</v>
      </c>
      <c r="G11" s="36">
        <f t="shared" si="0"/>
        <v>637</v>
      </c>
      <c r="H11" s="36">
        <f t="shared" si="0"/>
        <v>0.18</v>
      </c>
      <c r="I11" s="36">
        <f t="shared" si="0"/>
        <v>1.78</v>
      </c>
      <c r="J11" s="36">
        <f t="shared" si="0"/>
        <v>0.8</v>
      </c>
      <c r="K11" s="36">
        <f t="shared" si="0"/>
        <v>0.39</v>
      </c>
      <c r="L11" s="36">
        <f t="shared" si="0"/>
        <v>346.78999999999996</v>
      </c>
      <c r="M11" s="36">
        <f t="shared" si="0"/>
        <v>293.83999999999997</v>
      </c>
      <c r="N11" s="36">
        <f t="shared" si="0"/>
        <v>54.83</v>
      </c>
      <c r="O11" s="36">
        <f t="shared" si="0"/>
        <v>1.54</v>
      </c>
    </row>
    <row r="12" spans="1:15" x14ac:dyDescent="0.25">
      <c r="A12" s="16"/>
      <c r="B12" s="33" t="s">
        <v>79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</row>
    <row r="13" spans="1:15" ht="30" x14ac:dyDescent="0.25">
      <c r="A13" s="16" t="s">
        <v>118</v>
      </c>
      <c r="B13" s="33" t="s">
        <v>80</v>
      </c>
      <c r="C13" s="36">
        <v>50</v>
      </c>
      <c r="D13" s="36">
        <v>0.87</v>
      </c>
      <c r="E13" s="36">
        <v>3.56</v>
      </c>
      <c r="F13" s="36">
        <v>16.13</v>
      </c>
      <c r="G13" s="36">
        <v>100</v>
      </c>
      <c r="H13" s="29"/>
      <c r="I13" s="29"/>
      <c r="J13" s="29"/>
      <c r="K13" s="29"/>
      <c r="L13" s="36">
        <v>34.54</v>
      </c>
      <c r="M13" s="36">
        <v>24.36</v>
      </c>
      <c r="N13" s="36">
        <v>3.92</v>
      </c>
      <c r="O13" s="36">
        <v>7.0000000000000007E-2</v>
      </c>
    </row>
    <row r="14" spans="1:15" x14ac:dyDescent="0.25">
      <c r="A14" s="16">
        <v>388</v>
      </c>
      <c r="B14" s="33" t="s">
        <v>121</v>
      </c>
      <c r="C14" s="36">
        <v>180</v>
      </c>
      <c r="D14" s="36">
        <v>3</v>
      </c>
      <c r="E14" s="36">
        <v>1</v>
      </c>
      <c r="F14" s="36">
        <v>42</v>
      </c>
      <c r="G14" s="36">
        <v>189</v>
      </c>
      <c r="H14" s="36">
        <v>0.08</v>
      </c>
      <c r="I14" s="36">
        <v>20</v>
      </c>
      <c r="J14" s="29"/>
      <c r="K14" s="29"/>
      <c r="L14" s="36">
        <v>16</v>
      </c>
      <c r="M14" s="36">
        <v>56</v>
      </c>
      <c r="N14" s="36">
        <v>84</v>
      </c>
      <c r="O14" s="36">
        <v>12</v>
      </c>
    </row>
    <row r="15" spans="1:15" ht="30" x14ac:dyDescent="0.25">
      <c r="A15" s="16"/>
      <c r="B15" s="33" t="s">
        <v>83</v>
      </c>
      <c r="C15" s="36">
        <f>SUM(C13:C14)</f>
        <v>230</v>
      </c>
      <c r="D15" s="36">
        <f t="shared" ref="D15:O15" si="1">SUM(D13:D14)</f>
        <v>3.87</v>
      </c>
      <c r="E15" s="36">
        <f t="shared" si="1"/>
        <v>4.5600000000000005</v>
      </c>
      <c r="F15" s="36">
        <f t="shared" si="1"/>
        <v>58.129999999999995</v>
      </c>
      <c r="G15" s="36">
        <f t="shared" si="1"/>
        <v>289</v>
      </c>
      <c r="H15" s="36">
        <f t="shared" si="1"/>
        <v>0.08</v>
      </c>
      <c r="I15" s="36">
        <f t="shared" si="1"/>
        <v>20</v>
      </c>
      <c r="J15" s="36">
        <f t="shared" si="1"/>
        <v>0</v>
      </c>
      <c r="K15" s="36">
        <f t="shared" si="1"/>
        <v>0</v>
      </c>
      <c r="L15" s="36">
        <f t="shared" si="1"/>
        <v>50.54</v>
      </c>
      <c r="M15" s="36">
        <f t="shared" si="1"/>
        <v>80.36</v>
      </c>
      <c r="N15" s="36">
        <f t="shared" si="1"/>
        <v>87.92</v>
      </c>
      <c r="O15" s="36">
        <f t="shared" si="1"/>
        <v>12.07</v>
      </c>
    </row>
    <row r="16" spans="1:15" ht="18.75" customHeight="1" x14ac:dyDescent="0.25">
      <c r="A16" s="16"/>
      <c r="B16" s="33" t="s">
        <v>26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</row>
    <row r="17" spans="1:15" ht="9" customHeight="1" x14ac:dyDescent="0.25">
      <c r="A17" s="16"/>
      <c r="B17" s="33"/>
      <c r="C17" s="36"/>
      <c r="D17" s="36"/>
      <c r="E17" s="36"/>
      <c r="F17" s="36"/>
      <c r="G17" s="36"/>
      <c r="H17" s="36"/>
      <c r="I17" s="36"/>
      <c r="J17" s="29"/>
      <c r="K17" s="29"/>
      <c r="L17" s="36"/>
      <c r="M17" s="29"/>
      <c r="N17" s="36"/>
      <c r="O17" s="36"/>
    </row>
    <row r="18" spans="1:15" ht="45" x14ac:dyDescent="0.25">
      <c r="A18" s="16">
        <v>98</v>
      </c>
      <c r="B18" s="33" t="s">
        <v>194</v>
      </c>
      <c r="C18" s="29" t="s">
        <v>60</v>
      </c>
      <c r="D18" s="36">
        <v>8.58</v>
      </c>
      <c r="E18" s="36">
        <v>8.06</v>
      </c>
      <c r="F18" s="36">
        <v>18.850000000000001</v>
      </c>
      <c r="G18" s="36">
        <v>183</v>
      </c>
      <c r="H18" s="36">
        <v>0.12</v>
      </c>
      <c r="I18" s="36">
        <v>6.86</v>
      </c>
      <c r="J18" s="36">
        <v>0.02</v>
      </c>
      <c r="K18" s="29"/>
      <c r="L18" s="36">
        <v>18.440000000000001</v>
      </c>
      <c r="M18" s="36">
        <v>106.96</v>
      </c>
      <c r="N18" s="36">
        <v>26.56</v>
      </c>
      <c r="O18" s="36">
        <v>1.37</v>
      </c>
    </row>
    <row r="19" spans="1:15" ht="30" x14ac:dyDescent="0.25">
      <c r="A19" s="16">
        <v>235</v>
      </c>
      <c r="B19" s="33" t="s">
        <v>182</v>
      </c>
      <c r="C19" s="36">
        <v>100</v>
      </c>
      <c r="D19" s="36">
        <v>7.3</v>
      </c>
      <c r="E19" s="36">
        <v>5.54</v>
      </c>
      <c r="F19" s="36">
        <v>6.64</v>
      </c>
      <c r="G19" s="36">
        <v>114</v>
      </c>
      <c r="H19" s="36">
        <v>0.08</v>
      </c>
      <c r="I19" s="36">
        <v>0.15</v>
      </c>
      <c r="J19" s="36">
        <v>0.02</v>
      </c>
      <c r="K19" s="29"/>
      <c r="L19" s="36">
        <v>42.68</v>
      </c>
      <c r="M19" s="36">
        <v>115.71</v>
      </c>
      <c r="N19" s="36">
        <v>20.97</v>
      </c>
      <c r="O19" s="36">
        <v>0.84</v>
      </c>
    </row>
    <row r="20" spans="1:15" x14ac:dyDescent="0.25">
      <c r="A20" s="16">
        <v>143</v>
      </c>
      <c r="B20" s="33" t="s">
        <v>65</v>
      </c>
      <c r="C20" s="29">
        <v>185</v>
      </c>
      <c r="D20" s="36">
        <v>3.36</v>
      </c>
      <c r="E20" s="36">
        <v>5.72</v>
      </c>
      <c r="F20" s="36">
        <v>18.690000000000001</v>
      </c>
      <c r="G20" s="36">
        <v>157.9</v>
      </c>
      <c r="H20" s="36">
        <v>0.14000000000000001</v>
      </c>
      <c r="I20" s="36">
        <v>22.04</v>
      </c>
      <c r="J20" s="29"/>
      <c r="K20" s="29"/>
      <c r="L20" s="36">
        <v>51.17</v>
      </c>
      <c r="M20" s="36">
        <v>88.53</v>
      </c>
      <c r="N20" s="36">
        <v>39.58</v>
      </c>
      <c r="O20" s="36">
        <v>1.38</v>
      </c>
    </row>
    <row r="21" spans="1:15" ht="45" x14ac:dyDescent="0.25">
      <c r="A21" s="16">
        <v>348</v>
      </c>
      <c r="B21" s="33" t="s">
        <v>123</v>
      </c>
      <c r="C21" s="36">
        <v>200</v>
      </c>
      <c r="D21" s="36">
        <v>0.73</v>
      </c>
      <c r="E21" s="36">
        <v>0.04</v>
      </c>
      <c r="F21" s="36">
        <v>20.58</v>
      </c>
      <c r="G21" s="36">
        <v>98</v>
      </c>
      <c r="H21" s="36">
        <v>0.01</v>
      </c>
      <c r="I21" s="36">
        <v>0.24</v>
      </c>
      <c r="J21" s="29"/>
      <c r="K21" s="29"/>
      <c r="L21" s="36">
        <v>15.36</v>
      </c>
      <c r="M21" s="36">
        <v>19.05</v>
      </c>
      <c r="N21" s="36">
        <v>13.7</v>
      </c>
      <c r="O21" s="36">
        <v>0.46</v>
      </c>
    </row>
    <row r="22" spans="1:15" x14ac:dyDescent="0.25">
      <c r="A22" s="16">
        <v>12</v>
      </c>
      <c r="B22" s="33" t="s">
        <v>73</v>
      </c>
      <c r="C22" s="29">
        <v>60</v>
      </c>
      <c r="D22" s="36">
        <v>2.93</v>
      </c>
      <c r="E22" s="36">
        <v>0.63</v>
      </c>
      <c r="F22" s="36">
        <v>24.19</v>
      </c>
      <c r="G22" s="36">
        <v>114</v>
      </c>
      <c r="H22" s="36">
        <v>7.0000000000000007E-2</v>
      </c>
      <c r="I22" s="29"/>
      <c r="J22" s="29"/>
      <c r="K22" s="29">
        <v>0.54</v>
      </c>
      <c r="L22" s="36">
        <v>23.8</v>
      </c>
      <c r="M22" s="36">
        <v>51.6</v>
      </c>
      <c r="N22" s="36">
        <v>10.4</v>
      </c>
      <c r="O22" s="36">
        <v>1.36</v>
      </c>
    </row>
    <row r="23" spans="1:15" ht="30" x14ac:dyDescent="0.25">
      <c r="A23" s="16">
        <v>11</v>
      </c>
      <c r="B23" s="33" t="s">
        <v>61</v>
      </c>
      <c r="C23" s="36">
        <v>30</v>
      </c>
      <c r="D23" s="36">
        <v>2</v>
      </c>
      <c r="E23" s="36">
        <v>0.28999999999999998</v>
      </c>
      <c r="F23" s="36">
        <v>12.67</v>
      </c>
      <c r="G23" s="36">
        <v>61</v>
      </c>
      <c r="H23" s="36">
        <v>0.03</v>
      </c>
      <c r="I23" s="29"/>
      <c r="J23" s="29"/>
      <c r="K23" s="29">
        <v>0.39</v>
      </c>
      <c r="L23" s="36">
        <v>9.2799999999999994</v>
      </c>
      <c r="M23" s="36">
        <v>13.97</v>
      </c>
      <c r="N23" s="36">
        <v>1.65</v>
      </c>
      <c r="O23" s="36">
        <v>0.21</v>
      </c>
    </row>
    <row r="24" spans="1:15" x14ac:dyDescent="0.25">
      <c r="A24" s="16"/>
      <c r="B24" s="33" t="s">
        <v>44</v>
      </c>
      <c r="C24" s="29">
        <f>SUM(C17,275,C19:C23)</f>
        <v>850</v>
      </c>
      <c r="D24" s="36">
        <f>SUM(D17:D23)</f>
        <v>24.9</v>
      </c>
      <c r="E24" s="36">
        <f t="shared" ref="E24:O24" si="2">SUM(E17:E23)</f>
        <v>20.279999999999998</v>
      </c>
      <c r="F24" s="36">
        <f t="shared" si="2"/>
        <v>101.62</v>
      </c>
      <c r="G24" s="36">
        <f t="shared" si="2"/>
        <v>727.9</v>
      </c>
      <c r="H24" s="36">
        <f t="shared" si="2"/>
        <v>0.45000000000000007</v>
      </c>
      <c r="I24" s="36">
        <f t="shared" si="2"/>
        <v>29.29</v>
      </c>
      <c r="J24" s="36">
        <f t="shared" si="2"/>
        <v>0.04</v>
      </c>
      <c r="K24" s="36">
        <f t="shared" si="2"/>
        <v>0.93</v>
      </c>
      <c r="L24" s="36">
        <f t="shared" si="2"/>
        <v>160.73000000000002</v>
      </c>
      <c r="M24" s="36">
        <f t="shared" si="2"/>
        <v>395.82000000000005</v>
      </c>
      <c r="N24" s="36">
        <f t="shared" si="2"/>
        <v>112.86000000000001</v>
      </c>
      <c r="O24" s="36">
        <f t="shared" si="2"/>
        <v>5.62</v>
      </c>
    </row>
    <row r="25" spans="1:15" x14ac:dyDescent="0.25">
      <c r="A25" s="16"/>
      <c r="B25" s="33" t="s">
        <v>31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</row>
    <row r="26" spans="1:15" ht="60" x14ac:dyDescent="0.25">
      <c r="A26" s="16" t="s">
        <v>235</v>
      </c>
      <c r="B26" s="33" t="s">
        <v>234</v>
      </c>
      <c r="C26" s="29" t="s">
        <v>179</v>
      </c>
      <c r="D26" s="36">
        <v>25.95</v>
      </c>
      <c r="E26" s="36">
        <v>15.63</v>
      </c>
      <c r="F26" s="36">
        <v>21.43</v>
      </c>
      <c r="G26" s="36">
        <v>330</v>
      </c>
      <c r="H26" s="36">
        <v>0.06</v>
      </c>
      <c r="I26" s="36">
        <v>0.36</v>
      </c>
      <c r="J26" s="36">
        <v>0.06</v>
      </c>
      <c r="K26" s="29"/>
      <c r="L26" s="36">
        <v>69.88</v>
      </c>
      <c r="M26" s="36">
        <v>199.65</v>
      </c>
      <c r="N26" s="36">
        <v>28.42</v>
      </c>
      <c r="O26" s="36">
        <v>0.32</v>
      </c>
    </row>
    <row r="27" spans="1:15" x14ac:dyDescent="0.25">
      <c r="A27" s="16">
        <v>389</v>
      </c>
      <c r="B27" s="33" t="s">
        <v>63</v>
      </c>
      <c r="C27" s="29">
        <v>200</v>
      </c>
      <c r="D27" s="36">
        <v>0.1</v>
      </c>
      <c r="E27" s="36"/>
      <c r="F27" s="36">
        <v>20.2</v>
      </c>
      <c r="G27" s="36">
        <v>69</v>
      </c>
      <c r="H27" s="36">
        <v>0.02</v>
      </c>
      <c r="I27" s="36">
        <v>4</v>
      </c>
      <c r="J27" s="29"/>
      <c r="K27" s="29"/>
      <c r="L27" s="36">
        <v>14</v>
      </c>
      <c r="M27" s="36">
        <v>14</v>
      </c>
      <c r="N27" s="36">
        <v>8</v>
      </c>
      <c r="O27" s="36">
        <v>2.8</v>
      </c>
    </row>
    <row r="28" spans="1:15" ht="30" x14ac:dyDescent="0.25">
      <c r="A28" s="16"/>
      <c r="B28" s="33" t="s">
        <v>45</v>
      </c>
      <c r="C28" s="29">
        <v>350</v>
      </c>
      <c r="D28" s="29">
        <f t="shared" ref="D28:O28" si="3">SUM(D26:D27)</f>
        <v>26.05</v>
      </c>
      <c r="E28" s="29">
        <f t="shared" si="3"/>
        <v>15.63</v>
      </c>
      <c r="F28" s="29">
        <f t="shared" si="3"/>
        <v>41.629999999999995</v>
      </c>
      <c r="G28" s="29">
        <f t="shared" si="3"/>
        <v>399</v>
      </c>
      <c r="H28" s="29">
        <f t="shared" si="3"/>
        <v>0.08</v>
      </c>
      <c r="I28" s="29">
        <f t="shared" si="3"/>
        <v>4.3600000000000003</v>
      </c>
      <c r="J28" s="29">
        <f t="shared" si="3"/>
        <v>0.06</v>
      </c>
      <c r="K28" s="29">
        <f t="shared" si="3"/>
        <v>0</v>
      </c>
      <c r="L28" s="29">
        <f t="shared" si="3"/>
        <v>83.88</v>
      </c>
      <c r="M28" s="29">
        <f t="shared" si="3"/>
        <v>213.65</v>
      </c>
      <c r="N28" s="29">
        <f t="shared" si="3"/>
        <v>36.42</v>
      </c>
      <c r="O28" s="29">
        <f t="shared" si="3"/>
        <v>3.1199999999999997</v>
      </c>
    </row>
    <row r="29" spans="1:15" x14ac:dyDescent="0.25">
      <c r="A29" s="16"/>
      <c r="B29" s="33" t="s">
        <v>46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</row>
    <row r="30" spans="1:15" ht="45" x14ac:dyDescent="0.25">
      <c r="A30" s="16">
        <v>20</v>
      </c>
      <c r="B30" s="33" t="s">
        <v>231</v>
      </c>
      <c r="C30" s="29">
        <v>100</v>
      </c>
      <c r="D30" s="36">
        <v>0.7</v>
      </c>
      <c r="E30" s="36">
        <v>5.36</v>
      </c>
      <c r="F30" s="36">
        <v>3.12</v>
      </c>
      <c r="G30" s="36">
        <v>65</v>
      </c>
      <c r="H30" s="36">
        <v>0.02</v>
      </c>
      <c r="I30" s="36">
        <v>4.6900000000000004</v>
      </c>
      <c r="J30" s="36">
        <v>0.02</v>
      </c>
      <c r="K30" s="29"/>
      <c r="L30" s="36">
        <v>22.32</v>
      </c>
      <c r="M30" s="36">
        <v>39.18</v>
      </c>
      <c r="N30" s="36">
        <v>13.18</v>
      </c>
      <c r="O30" s="36">
        <v>0.56999999999999995</v>
      </c>
    </row>
    <row r="31" spans="1:15" ht="45" x14ac:dyDescent="0.25">
      <c r="A31" s="16">
        <v>292</v>
      </c>
      <c r="B31" s="33" t="s">
        <v>122</v>
      </c>
      <c r="C31" s="29" t="s">
        <v>178</v>
      </c>
      <c r="D31" s="36">
        <v>12.12</v>
      </c>
      <c r="E31" s="36">
        <v>11.525</v>
      </c>
      <c r="F31" s="36">
        <v>12.93</v>
      </c>
      <c r="G31" s="36">
        <v>164</v>
      </c>
      <c r="H31" s="36">
        <v>0.12</v>
      </c>
      <c r="I31" s="36">
        <v>5.79</v>
      </c>
      <c r="J31" s="36">
        <v>0.1</v>
      </c>
      <c r="K31" s="29"/>
      <c r="L31" s="36">
        <v>43.12</v>
      </c>
      <c r="M31" s="36">
        <v>253.8</v>
      </c>
      <c r="N31" s="36">
        <v>33.44</v>
      </c>
      <c r="O31" s="36">
        <v>2.64</v>
      </c>
    </row>
    <row r="32" spans="1:15" ht="30" x14ac:dyDescent="0.25">
      <c r="A32" s="16" t="s">
        <v>269</v>
      </c>
      <c r="B32" s="33" t="s">
        <v>268</v>
      </c>
      <c r="C32" s="29">
        <v>180</v>
      </c>
      <c r="D32" s="36">
        <v>5.97</v>
      </c>
      <c r="E32" s="36">
        <v>5.76</v>
      </c>
      <c r="F32" s="36">
        <v>18.64</v>
      </c>
      <c r="G32" s="36">
        <v>231.3</v>
      </c>
      <c r="H32" s="36">
        <v>0.08</v>
      </c>
      <c r="I32" s="29"/>
      <c r="J32" s="29"/>
      <c r="K32" s="29"/>
      <c r="L32" s="36">
        <v>22.74</v>
      </c>
      <c r="M32" s="36">
        <v>47.7</v>
      </c>
      <c r="N32" s="36">
        <v>9.1999999999999993</v>
      </c>
      <c r="O32" s="36">
        <v>0.96</v>
      </c>
    </row>
    <row r="33" spans="1:15" ht="30" x14ac:dyDescent="0.25">
      <c r="A33" s="16">
        <v>345</v>
      </c>
      <c r="B33" s="33" t="s">
        <v>150</v>
      </c>
      <c r="C33" s="29">
        <v>200</v>
      </c>
      <c r="D33" s="36">
        <v>0.19</v>
      </c>
      <c r="E33" s="36">
        <v>7.0000000000000007E-2</v>
      </c>
      <c r="F33" s="36">
        <v>23.12</v>
      </c>
      <c r="G33" s="36">
        <v>98</v>
      </c>
      <c r="H33" s="29">
        <v>0.01</v>
      </c>
      <c r="I33" s="36">
        <v>1.6</v>
      </c>
      <c r="J33" s="29"/>
      <c r="K33" s="29"/>
      <c r="L33" s="36">
        <v>23.7</v>
      </c>
      <c r="M33" s="36">
        <v>5.74</v>
      </c>
      <c r="N33" s="36">
        <v>5.39</v>
      </c>
      <c r="O33" s="36">
        <v>0.28999999999999998</v>
      </c>
    </row>
    <row r="34" spans="1:15" ht="30" x14ac:dyDescent="0.25">
      <c r="A34" s="16">
        <v>11</v>
      </c>
      <c r="B34" s="33" t="s">
        <v>61</v>
      </c>
      <c r="C34" s="29">
        <v>60</v>
      </c>
      <c r="D34" s="36">
        <v>4</v>
      </c>
      <c r="E34" s="36">
        <v>0.57999999999999996</v>
      </c>
      <c r="F34" s="36">
        <v>25.34</v>
      </c>
      <c r="G34" s="36">
        <v>122</v>
      </c>
      <c r="H34" s="36">
        <v>0.04</v>
      </c>
      <c r="I34" s="29"/>
      <c r="J34" s="29"/>
      <c r="K34" s="29">
        <v>0.78</v>
      </c>
      <c r="L34" s="36">
        <v>18.559999999999999</v>
      </c>
      <c r="M34" s="36">
        <v>27.94</v>
      </c>
      <c r="N34" s="36">
        <v>3.3</v>
      </c>
      <c r="O34" s="36">
        <v>0.42</v>
      </c>
    </row>
    <row r="35" spans="1:15" x14ac:dyDescent="0.25">
      <c r="A35" s="16"/>
      <c r="B35" s="33" t="s">
        <v>75</v>
      </c>
      <c r="C35" s="29">
        <v>670</v>
      </c>
      <c r="D35" s="36">
        <f>SUM(D30:D34)</f>
        <v>22.98</v>
      </c>
      <c r="E35" s="36">
        <f t="shared" ref="E35:O35" si="4">SUM(E30:E34)</f>
        <v>23.295000000000002</v>
      </c>
      <c r="F35" s="36">
        <f t="shared" si="4"/>
        <v>83.15</v>
      </c>
      <c r="G35" s="36">
        <f t="shared" si="4"/>
        <v>680.3</v>
      </c>
      <c r="H35" s="36">
        <f t="shared" si="4"/>
        <v>0.26999999999999996</v>
      </c>
      <c r="I35" s="36">
        <f t="shared" si="4"/>
        <v>12.08</v>
      </c>
      <c r="J35" s="36">
        <f t="shared" si="4"/>
        <v>0.12000000000000001</v>
      </c>
      <c r="K35" s="36"/>
      <c r="L35" s="36">
        <f t="shared" si="4"/>
        <v>130.44</v>
      </c>
      <c r="M35" s="36">
        <f t="shared" si="4"/>
        <v>374.36</v>
      </c>
      <c r="N35" s="36">
        <f t="shared" si="4"/>
        <v>64.509999999999991</v>
      </c>
      <c r="O35" s="36">
        <f t="shared" si="4"/>
        <v>4.88</v>
      </c>
    </row>
    <row r="36" spans="1:15" x14ac:dyDescent="0.25">
      <c r="A36" s="16"/>
      <c r="B36" s="33" t="s">
        <v>67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</row>
    <row r="37" spans="1:15" ht="30" x14ac:dyDescent="0.25">
      <c r="A37" s="16">
        <v>386</v>
      </c>
      <c r="B37" s="33" t="s">
        <v>68</v>
      </c>
      <c r="C37" s="29">
        <v>200</v>
      </c>
      <c r="D37" s="36">
        <v>6.94</v>
      </c>
      <c r="E37" s="36">
        <v>2.38</v>
      </c>
      <c r="F37" s="36">
        <v>9.66</v>
      </c>
      <c r="G37" s="36">
        <v>100</v>
      </c>
      <c r="H37" s="36">
        <v>0.04</v>
      </c>
      <c r="I37" s="36">
        <v>0.43</v>
      </c>
      <c r="J37" s="29"/>
      <c r="K37" s="29"/>
      <c r="L37" s="36">
        <v>251</v>
      </c>
      <c r="M37" s="36">
        <v>128.77000000000001</v>
      </c>
      <c r="N37" s="36">
        <v>20.49</v>
      </c>
      <c r="O37" s="36">
        <v>0.16</v>
      </c>
    </row>
    <row r="38" spans="1:15" x14ac:dyDescent="0.25">
      <c r="A38" s="16"/>
      <c r="B38" s="33" t="s">
        <v>51</v>
      </c>
      <c r="C38" s="29"/>
      <c r="D38" s="36">
        <f>SUM(D11,D15,D24,D28,D35,D37)</f>
        <v>99.54</v>
      </c>
      <c r="E38" s="36">
        <f t="shared" ref="E38:O38" si="5">SUM(E11,E15,E24,E28,E35,E37)</f>
        <v>99.634999999999991</v>
      </c>
      <c r="F38" s="36">
        <f t="shared" si="5"/>
        <v>354.8</v>
      </c>
      <c r="G38" s="36">
        <f t="shared" si="5"/>
        <v>2833.2</v>
      </c>
      <c r="H38" s="36">
        <f t="shared" si="5"/>
        <v>1.1000000000000001</v>
      </c>
      <c r="I38" s="36">
        <f t="shared" si="5"/>
        <v>67.940000000000012</v>
      </c>
      <c r="J38" s="36">
        <f t="shared" si="5"/>
        <v>1.0200000000000002</v>
      </c>
      <c r="K38" s="36">
        <f t="shared" si="5"/>
        <v>1.32</v>
      </c>
      <c r="L38" s="36">
        <f t="shared" si="5"/>
        <v>1023.3799999999999</v>
      </c>
      <c r="M38" s="36">
        <f t="shared" si="5"/>
        <v>1486.8</v>
      </c>
      <c r="N38" s="36">
        <f t="shared" si="5"/>
        <v>377.03000000000003</v>
      </c>
      <c r="O38" s="36">
        <f t="shared" si="5"/>
        <v>27.39</v>
      </c>
    </row>
    <row r="39" spans="1:15" x14ac:dyDescent="0.25">
      <c r="A39" s="8"/>
      <c r="B39" s="50" t="s">
        <v>138</v>
      </c>
      <c r="C39" s="51"/>
      <c r="D39" s="52">
        <f>D40*14</f>
        <v>1293.2899999999997</v>
      </c>
      <c r="E39" s="52">
        <v>1706.6</v>
      </c>
      <c r="F39" s="52">
        <f t="shared" ref="F39:O39" si="6">F40*14</f>
        <v>5202.33</v>
      </c>
      <c r="G39" s="52">
        <f t="shared" si="6"/>
        <v>40540.26999999999</v>
      </c>
      <c r="H39" s="52">
        <f t="shared" si="6"/>
        <v>17.650000000000002</v>
      </c>
      <c r="I39" s="52">
        <f t="shared" si="6"/>
        <v>921.29000000000019</v>
      </c>
      <c r="J39" s="52">
        <f t="shared" si="6"/>
        <v>9.2900000000000009</v>
      </c>
      <c r="K39" s="52">
        <f t="shared" si="6"/>
        <v>30.950000000000003</v>
      </c>
      <c r="L39" s="52">
        <f t="shared" si="6"/>
        <v>14799.83</v>
      </c>
      <c r="M39" s="52">
        <f t="shared" si="6"/>
        <v>19034.97</v>
      </c>
      <c r="N39" s="52">
        <f t="shared" si="6"/>
        <v>4358.0600000000004</v>
      </c>
      <c r="O39" s="52">
        <f t="shared" si="6"/>
        <v>276.33999999999997</v>
      </c>
    </row>
    <row r="40" spans="1:15" ht="30" x14ac:dyDescent="0.25">
      <c r="A40" s="53"/>
      <c r="B40" s="33" t="s">
        <v>139</v>
      </c>
      <c r="C40" s="54"/>
      <c r="D40" s="55">
        <f>(SUM(Лист1!D39,Лист2!D39,Лист3!D38,Лист4!D36,Лист5!D38,Лист6!D37,Лист7!D38,Лист8!D39,Лист9!D38,Лист12!D37,Лист11!D39,Лист10!D38,Лист13!D37,'Лист 14'!D47))/14</f>
        <v>92.377857142857124</v>
      </c>
      <c r="E40" s="55">
        <v>121.9</v>
      </c>
      <c r="F40" s="55">
        <f>(SUM(Лист1!F39,Лист2!F39,Лист3!F38,Лист4!F36,Лист5!F38,Лист6!F37,Лист7!F38,Лист8!F39,Лист9!F38,Лист12!F37,Лист11!F39,Лист10!F38,Лист13!F37,'Лист 14'!F47))/14</f>
        <v>371.59499999999997</v>
      </c>
      <c r="G40" s="55">
        <f>(SUM(Лист1!G39,Лист2!G39,Лист3!G38,Лист4!G36,Лист5!G38,Лист6!G37,Лист7!G38,Лист8!G39,Лист9!G38,Лист12!G37,Лист11!G39,Лист10!G38,Лист13!G37,'Лист 14'!G47))/14</f>
        <v>2895.7335714285705</v>
      </c>
      <c r="H40" s="55">
        <f>(SUM(Лист1!H39,Лист2!H39,Лист3!H38,Лист4!H36,Лист5!H38,Лист6!H37,Лист7!H38,Лист8!H39,Лист9!H38,Лист12!H37,Лист11!H39,Лист10!H38,Лист13!H37,'Лист 14'!H47))/14</f>
        <v>1.2607142857142859</v>
      </c>
      <c r="I40" s="55">
        <f>(SUM(Лист1!I39,Лист2!I39,Лист3!I38,Лист4!I36,Лист5!I38,Лист6!I37,Лист7!I38,Лист8!I39,Лист9!I38,Лист12!I37,Лист11!I39,Лист10!I38,Лист13!I37,'Лист 14'!I47))/14</f>
        <v>65.806428571428583</v>
      </c>
      <c r="J40" s="55">
        <f>(SUM(Лист1!J39,Лист2!J39,Лист3!J38,Лист4!J36,Лист5!J38,Лист6!J37,Лист7!J38,Лист8!J39,Лист9!J38,Лист12!J37,Лист11!J39,Лист10!J38,Лист13!J37,'Лист 14'!J47))/14</f>
        <v>0.66357142857142859</v>
      </c>
      <c r="K40" s="55">
        <f>(SUM(Лист1!K39,Лист2!K39,Лист3!K38,Лист4!K36,Лист5!K38,Лист6!K37,Лист7!K38,Лист8!K39,Лист9!K38,Лист12!K37,Лист11!K39,Лист10!K38,Лист13!K37,'Лист 14'!K47))/14</f>
        <v>2.2107142857142859</v>
      </c>
      <c r="L40" s="55">
        <f>(SUM(Лист1!L39,Лист2!L39,Лист3!L38,Лист4!L36,Лист5!L38,Лист6!L37,Лист7!L38,Лист8!L39,Лист9!L38,Лист12!L37,Лист11!L39,Лист10!L38,Лист13!L37,'Лист 14'!L47))/14</f>
        <v>1057.1307142857142</v>
      </c>
      <c r="M40" s="55">
        <f>(SUM(Лист1!M39,Лист2!M39,Лист3!M38,Лист4!M36,Лист5!M38,Лист6!M37,Лист7!M38,Лист8!M39,Лист9!M38,Лист12!M37,Лист11!M39,Лист10!M38,Лист13!M37,'Лист 14'!M47))/14</f>
        <v>1359.6407142857145</v>
      </c>
      <c r="N40" s="55">
        <f>(SUM(Лист1!N39,Лист2!N39,Лист3!N38,Лист4!N36,Лист5!N38,Лист6!N37,Лист7!N38,Лист8!N39,Лист9!N38,Лист12!N37,Лист11!N39,Лист10!N38,Лист13!N37,'Лист 14'!N47))/14</f>
        <v>311.29000000000002</v>
      </c>
      <c r="O40" s="55">
        <f>(SUM(Лист1!O39,Лист2!O39,Лист3!O38,Лист4!O36,Лист5!O38,Лист6!O37,Лист7!O38,Лист8!O39,Лист9!O38,Лист12!O37,Лист11!O39,Лист10!O38,Лист13!O37,'Лист 14'!O47))/14</f>
        <v>19.738571428571426</v>
      </c>
    </row>
    <row r="41" spans="1:15" x14ac:dyDescent="0.25">
      <c r="H41" s="6"/>
    </row>
  </sheetData>
  <mergeCells count="7">
    <mergeCell ref="I1:O1"/>
    <mergeCell ref="L2:O2"/>
    <mergeCell ref="A2:A3"/>
    <mergeCell ref="B2:B3"/>
    <mergeCell ref="D2:F2"/>
    <mergeCell ref="G2:G3"/>
    <mergeCell ref="H2:K2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opLeftCell="A22" workbookViewId="0">
      <selection activeCell="E10" sqref="E10"/>
    </sheetView>
  </sheetViews>
  <sheetFormatPr defaultRowHeight="15" x14ac:dyDescent="0.25"/>
  <cols>
    <col min="1" max="1" width="7.5703125" style="4" customWidth="1"/>
    <col min="2" max="2" width="13.42578125" style="4" customWidth="1"/>
    <col min="3" max="9" width="9.140625" style="4"/>
    <col min="10" max="11" width="6" style="4" customWidth="1"/>
    <col min="12" max="13" width="9.140625" style="4"/>
    <col min="14" max="14" width="7.85546875" style="4" customWidth="1"/>
    <col min="15" max="15" width="6.85546875" style="4" customWidth="1"/>
  </cols>
  <sheetData>
    <row r="1" spans="1:15" ht="15.75" thickBot="1" x14ac:dyDescent="0.3">
      <c r="A1" s="8"/>
      <c r="B1" s="8"/>
      <c r="C1" s="8"/>
      <c r="D1" s="8"/>
      <c r="E1" s="8"/>
      <c r="F1" s="8"/>
      <c r="G1" s="8"/>
      <c r="H1" s="75" t="s">
        <v>223</v>
      </c>
      <c r="I1" s="75"/>
      <c r="J1" s="75"/>
      <c r="K1" s="75"/>
      <c r="L1" s="75"/>
      <c r="M1" s="75"/>
      <c r="N1" s="75"/>
      <c r="O1" s="75"/>
    </row>
    <row r="2" spans="1:15" ht="15.75" thickBot="1" x14ac:dyDescent="0.3">
      <c r="A2" s="63" t="s">
        <v>0</v>
      </c>
      <c r="B2" s="65" t="s">
        <v>1</v>
      </c>
      <c r="C2" s="31" t="s">
        <v>2</v>
      </c>
      <c r="D2" s="67" t="s">
        <v>4</v>
      </c>
      <c r="E2" s="67"/>
      <c r="F2" s="68"/>
      <c r="G2" s="69" t="s">
        <v>5</v>
      </c>
      <c r="H2" s="58" t="s">
        <v>6</v>
      </c>
      <c r="I2" s="59"/>
      <c r="J2" s="59"/>
      <c r="K2" s="60"/>
      <c r="L2" s="58" t="s">
        <v>7</v>
      </c>
      <c r="M2" s="59"/>
      <c r="N2" s="59"/>
      <c r="O2" s="60"/>
    </row>
    <row r="3" spans="1:15" ht="29.25" customHeight="1" thickBot="1" x14ac:dyDescent="0.3">
      <c r="A3" s="64"/>
      <c r="B3" s="66"/>
      <c r="C3" s="39" t="s">
        <v>3</v>
      </c>
      <c r="D3" s="11" t="s">
        <v>8</v>
      </c>
      <c r="E3" s="12" t="s">
        <v>9</v>
      </c>
      <c r="F3" s="13" t="s">
        <v>10</v>
      </c>
      <c r="G3" s="70"/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4" t="s">
        <v>18</v>
      </c>
    </row>
    <row r="4" spans="1:15" ht="15.75" thickBot="1" x14ac:dyDescent="0.3">
      <c r="A4" s="12">
        <v>1</v>
      </c>
      <c r="B4" s="12">
        <v>2</v>
      </c>
      <c r="C4" s="15">
        <v>3</v>
      </c>
      <c r="D4" s="12">
        <v>4</v>
      </c>
      <c r="E4" s="12">
        <v>5</v>
      </c>
      <c r="F4" s="13">
        <v>6</v>
      </c>
      <c r="G4" s="12">
        <v>7</v>
      </c>
      <c r="H4" s="12">
        <v>8</v>
      </c>
      <c r="I4" s="12">
        <v>9</v>
      </c>
      <c r="J4" s="12">
        <v>10</v>
      </c>
      <c r="K4" s="12">
        <v>11</v>
      </c>
      <c r="L4" s="12">
        <v>12</v>
      </c>
      <c r="M4" s="12">
        <v>13</v>
      </c>
      <c r="N4" s="12">
        <v>14</v>
      </c>
      <c r="O4" s="14">
        <v>15</v>
      </c>
    </row>
    <row r="5" spans="1:15" ht="15.75" thickBot="1" x14ac:dyDescent="0.3">
      <c r="A5" s="19">
        <v>2</v>
      </c>
      <c r="B5" s="22">
        <v>3</v>
      </c>
      <c r="C5" s="19">
        <v>4</v>
      </c>
      <c r="D5" s="19">
        <v>5</v>
      </c>
      <c r="E5" s="19">
        <v>6</v>
      </c>
      <c r="F5" s="19">
        <v>7</v>
      </c>
      <c r="G5" s="19">
        <v>8</v>
      </c>
      <c r="H5" s="19">
        <v>9</v>
      </c>
      <c r="I5" s="19">
        <v>10</v>
      </c>
      <c r="J5" s="19">
        <v>11</v>
      </c>
      <c r="K5" s="19">
        <v>12</v>
      </c>
      <c r="L5" s="19">
        <v>13</v>
      </c>
      <c r="M5" s="19">
        <v>14</v>
      </c>
      <c r="N5" s="22">
        <v>15</v>
      </c>
      <c r="O5" s="23"/>
    </row>
    <row r="6" spans="1:15" x14ac:dyDescent="0.25">
      <c r="A6" s="18"/>
      <c r="B6" s="18" t="s">
        <v>52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15" ht="30" x14ac:dyDescent="0.25">
      <c r="A7" s="16">
        <v>14</v>
      </c>
      <c r="B7" s="16" t="s">
        <v>112</v>
      </c>
      <c r="C7" s="29">
        <v>20</v>
      </c>
      <c r="D7" s="29">
        <v>0.16</v>
      </c>
      <c r="E7" s="29">
        <v>14.5</v>
      </c>
      <c r="F7" s="29">
        <v>0.26</v>
      </c>
      <c r="G7" s="29">
        <v>132</v>
      </c>
      <c r="H7" s="29"/>
      <c r="I7" s="29"/>
      <c r="J7" s="29">
        <v>0.08</v>
      </c>
      <c r="K7" s="29">
        <v>0.1</v>
      </c>
      <c r="L7" s="29">
        <v>2.11</v>
      </c>
      <c r="M7" s="29">
        <v>2.61</v>
      </c>
      <c r="N7" s="29"/>
      <c r="O7" s="29"/>
    </row>
    <row r="8" spans="1:15" ht="30" x14ac:dyDescent="0.25">
      <c r="A8" s="16">
        <v>16</v>
      </c>
      <c r="B8" s="16" t="s">
        <v>93</v>
      </c>
      <c r="C8" s="29">
        <v>30</v>
      </c>
      <c r="D8" s="17">
        <v>4.53</v>
      </c>
      <c r="E8" s="29">
        <v>12.03</v>
      </c>
      <c r="F8" s="29">
        <v>0.05</v>
      </c>
      <c r="G8" s="29">
        <v>123</v>
      </c>
      <c r="H8" s="29">
        <v>0.9</v>
      </c>
      <c r="I8" s="29"/>
      <c r="J8" s="29"/>
      <c r="K8" s="29"/>
      <c r="L8" s="29">
        <v>8.36</v>
      </c>
      <c r="M8" s="29">
        <v>58.94</v>
      </c>
      <c r="N8" s="29">
        <v>6.53</v>
      </c>
      <c r="O8" s="29">
        <v>0.46</v>
      </c>
    </row>
    <row r="9" spans="1:15" ht="75" x14ac:dyDescent="0.25">
      <c r="A9" s="16">
        <v>174</v>
      </c>
      <c r="B9" s="16" t="s">
        <v>174</v>
      </c>
      <c r="C9" s="29" t="s">
        <v>232</v>
      </c>
      <c r="D9" s="29">
        <v>6.07</v>
      </c>
      <c r="E9" s="29">
        <v>10.78</v>
      </c>
      <c r="F9" s="29">
        <v>23.88</v>
      </c>
      <c r="G9" s="29">
        <v>217</v>
      </c>
      <c r="H9" s="29">
        <v>0.04</v>
      </c>
      <c r="I9" s="29">
        <v>0.78</v>
      </c>
      <c r="J9" s="29">
        <v>0.04</v>
      </c>
      <c r="K9" s="29"/>
      <c r="L9" s="29">
        <v>166.35</v>
      </c>
      <c r="M9" s="29">
        <v>133.88999999999999</v>
      </c>
      <c r="N9" s="29">
        <v>21.59</v>
      </c>
      <c r="O9" s="29">
        <v>0.31</v>
      </c>
    </row>
    <row r="10" spans="1:15" ht="30" x14ac:dyDescent="0.25">
      <c r="A10" s="16">
        <v>350</v>
      </c>
      <c r="B10" s="16" t="s">
        <v>142</v>
      </c>
      <c r="C10" s="29">
        <v>200</v>
      </c>
      <c r="D10" s="29">
        <v>0.02</v>
      </c>
      <c r="E10" s="29">
        <v>0.05</v>
      </c>
      <c r="F10" s="29">
        <v>14.26</v>
      </c>
      <c r="G10" s="29">
        <v>57</v>
      </c>
      <c r="H10" s="29"/>
      <c r="I10" s="29">
        <v>0.14000000000000001</v>
      </c>
      <c r="J10" s="29"/>
      <c r="K10" s="29"/>
      <c r="L10" s="29">
        <v>14.38</v>
      </c>
      <c r="M10" s="29">
        <v>0.63</v>
      </c>
      <c r="N10" s="29">
        <v>0.42</v>
      </c>
      <c r="O10" s="29">
        <v>0.09</v>
      </c>
    </row>
    <row r="11" spans="1:15" x14ac:dyDescent="0.25">
      <c r="A11" s="16">
        <v>6</v>
      </c>
      <c r="B11" s="16" t="s">
        <v>55</v>
      </c>
      <c r="C11" s="29">
        <v>60</v>
      </c>
      <c r="D11" s="29">
        <v>4.47</v>
      </c>
      <c r="E11" s="29">
        <v>0.6</v>
      </c>
      <c r="F11" s="29">
        <v>34.78</v>
      </c>
      <c r="G11" s="29">
        <v>122</v>
      </c>
      <c r="H11" s="29">
        <v>0.06</v>
      </c>
      <c r="I11" s="29"/>
      <c r="J11" s="29"/>
      <c r="K11" s="29">
        <v>0.78</v>
      </c>
      <c r="L11" s="29">
        <v>15.06</v>
      </c>
      <c r="M11" s="29">
        <v>33.18</v>
      </c>
      <c r="N11" s="29">
        <v>5.96</v>
      </c>
      <c r="O11" s="29">
        <v>0.31</v>
      </c>
    </row>
    <row r="12" spans="1:15" ht="30" x14ac:dyDescent="0.25">
      <c r="A12" s="16"/>
      <c r="B12" s="16" t="s">
        <v>56</v>
      </c>
      <c r="C12" s="29">
        <v>550</v>
      </c>
      <c r="D12" s="29">
        <f>SUM(D7:D11)</f>
        <v>15.25</v>
      </c>
      <c r="E12" s="29">
        <f t="shared" ref="E12:O12" si="0">SUM(E7:E11)</f>
        <v>37.96</v>
      </c>
      <c r="F12" s="29">
        <f t="shared" si="0"/>
        <v>73.22999999999999</v>
      </c>
      <c r="G12" s="29">
        <f t="shared" si="0"/>
        <v>651</v>
      </c>
      <c r="H12" s="29">
        <f t="shared" si="0"/>
        <v>1</v>
      </c>
      <c r="I12" s="29">
        <f t="shared" si="0"/>
        <v>0.92</v>
      </c>
      <c r="J12" s="29">
        <f t="shared" si="0"/>
        <v>0.12</v>
      </c>
      <c r="K12" s="29">
        <f t="shared" si="0"/>
        <v>0.88</v>
      </c>
      <c r="L12" s="29">
        <f t="shared" si="0"/>
        <v>206.26</v>
      </c>
      <c r="M12" s="29">
        <f t="shared" si="0"/>
        <v>229.25</v>
      </c>
      <c r="N12" s="29">
        <f t="shared" si="0"/>
        <v>34.5</v>
      </c>
      <c r="O12" s="29">
        <f t="shared" si="0"/>
        <v>1.17</v>
      </c>
    </row>
    <row r="13" spans="1:15" x14ac:dyDescent="0.25">
      <c r="A13" s="16"/>
      <c r="B13" s="16" t="s">
        <v>135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</row>
    <row r="14" spans="1:15" x14ac:dyDescent="0.25">
      <c r="A14" s="16">
        <v>140</v>
      </c>
      <c r="B14" s="16" t="s">
        <v>94</v>
      </c>
      <c r="C14" s="29">
        <v>50</v>
      </c>
      <c r="D14" s="29">
        <v>3.53</v>
      </c>
      <c r="E14" s="29">
        <v>4.3099999999999996</v>
      </c>
      <c r="F14" s="29">
        <v>33.85</v>
      </c>
      <c r="G14" s="29">
        <v>188</v>
      </c>
      <c r="H14" s="29">
        <v>0.03</v>
      </c>
      <c r="I14" s="29"/>
      <c r="J14" s="29">
        <v>0.01</v>
      </c>
      <c r="K14" s="29"/>
      <c r="L14" s="29">
        <v>12.76</v>
      </c>
      <c r="M14" s="29">
        <v>39.15</v>
      </c>
      <c r="N14" s="29">
        <v>8.6999999999999993</v>
      </c>
      <c r="O14" s="29">
        <v>0.91</v>
      </c>
    </row>
    <row r="15" spans="1:15" x14ac:dyDescent="0.25">
      <c r="A15" s="16">
        <v>388</v>
      </c>
      <c r="B15" s="16" t="s">
        <v>95</v>
      </c>
      <c r="C15" s="29">
        <v>180</v>
      </c>
      <c r="D15" s="29">
        <v>0.79</v>
      </c>
      <c r="E15" s="29">
        <v>0.55000000000000004</v>
      </c>
      <c r="F15" s="29">
        <v>19.68</v>
      </c>
      <c r="G15" s="29">
        <v>87</v>
      </c>
      <c r="H15" s="29">
        <v>0.03</v>
      </c>
      <c r="I15" s="29">
        <v>4.2</v>
      </c>
      <c r="J15" s="29"/>
      <c r="K15" s="29"/>
      <c r="L15" s="29">
        <v>35.11</v>
      </c>
      <c r="M15" s="29">
        <v>29.23</v>
      </c>
      <c r="N15" s="29">
        <v>21.92</v>
      </c>
      <c r="O15" s="29">
        <v>4.2</v>
      </c>
    </row>
    <row r="16" spans="1:15" ht="30" x14ac:dyDescent="0.25">
      <c r="A16" s="16"/>
      <c r="B16" s="16" t="s">
        <v>83</v>
      </c>
      <c r="C16" s="29">
        <f>SUM(C14:C15)</f>
        <v>230</v>
      </c>
      <c r="D16" s="29">
        <f t="shared" ref="D16:O16" si="1">SUM(D14:D15)</f>
        <v>4.32</v>
      </c>
      <c r="E16" s="29">
        <f t="shared" si="1"/>
        <v>4.8599999999999994</v>
      </c>
      <c r="F16" s="29">
        <f t="shared" si="1"/>
        <v>53.53</v>
      </c>
      <c r="G16" s="29">
        <f t="shared" si="1"/>
        <v>275</v>
      </c>
      <c r="H16" s="29">
        <f t="shared" si="1"/>
        <v>0.06</v>
      </c>
      <c r="I16" s="29">
        <f t="shared" si="1"/>
        <v>4.2</v>
      </c>
      <c r="J16" s="29">
        <f t="shared" si="1"/>
        <v>0.01</v>
      </c>
      <c r="K16" s="29">
        <f t="shared" si="1"/>
        <v>0</v>
      </c>
      <c r="L16" s="29">
        <f t="shared" si="1"/>
        <v>47.87</v>
      </c>
      <c r="M16" s="29">
        <f t="shared" si="1"/>
        <v>68.38</v>
      </c>
      <c r="N16" s="29">
        <f t="shared" si="1"/>
        <v>30.62</v>
      </c>
      <c r="O16" s="29">
        <f t="shared" si="1"/>
        <v>5.1100000000000003</v>
      </c>
    </row>
    <row r="17" spans="1:15" x14ac:dyDescent="0.25">
      <c r="A17" s="16"/>
      <c r="B17" s="16" t="s">
        <v>26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7.5" customHeight="1" x14ac:dyDescent="0.25">
      <c r="A18" s="16"/>
      <c r="B18" s="16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</row>
    <row r="19" spans="1:15" ht="45" x14ac:dyDescent="0.25">
      <c r="A19" s="16">
        <v>102</v>
      </c>
      <c r="B19" s="16" t="s">
        <v>158</v>
      </c>
      <c r="C19" s="29" t="s">
        <v>206</v>
      </c>
      <c r="D19" s="29">
        <v>4.88</v>
      </c>
      <c r="E19" s="29">
        <v>6.39</v>
      </c>
      <c r="F19" s="29">
        <v>23.07</v>
      </c>
      <c r="G19" s="29">
        <v>169.31</v>
      </c>
      <c r="H19" s="29">
        <v>0.02</v>
      </c>
      <c r="I19" s="29">
        <v>5.28</v>
      </c>
      <c r="J19" s="29">
        <v>0.01</v>
      </c>
      <c r="K19" s="29"/>
      <c r="L19" s="29">
        <v>49.77</v>
      </c>
      <c r="M19" s="29">
        <v>147.09</v>
      </c>
      <c r="N19" s="29">
        <v>42.98</v>
      </c>
      <c r="O19" s="29">
        <v>2.19</v>
      </c>
    </row>
    <row r="20" spans="1:15" ht="30" x14ac:dyDescent="0.25">
      <c r="A20" s="16">
        <v>289</v>
      </c>
      <c r="B20" s="16" t="s">
        <v>188</v>
      </c>
      <c r="C20" s="29">
        <v>275</v>
      </c>
      <c r="D20" s="29">
        <v>21.7</v>
      </c>
      <c r="E20" s="29">
        <v>23.27</v>
      </c>
      <c r="F20" s="29">
        <v>22.86</v>
      </c>
      <c r="G20" s="29">
        <v>388</v>
      </c>
      <c r="H20" s="29">
        <v>0.19</v>
      </c>
      <c r="I20" s="29">
        <v>12.4</v>
      </c>
      <c r="J20" s="29">
        <v>7.0000000000000007E-2</v>
      </c>
      <c r="K20" s="29"/>
      <c r="L20" s="29">
        <v>47.34</v>
      </c>
      <c r="M20" s="29">
        <v>50.81</v>
      </c>
      <c r="N20" s="29">
        <v>41.92</v>
      </c>
      <c r="O20" s="29">
        <v>1.21</v>
      </c>
    </row>
    <row r="21" spans="1:15" ht="30" x14ac:dyDescent="0.25">
      <c r="A21" s="16">
        <v>388</v>
      </c>
      <c r="B21" s="16" t="s">
        <v>97</v>
      </c>
      <c r="C21" s="29">
        <v>200</v>
      </c>
      <c r="D21" s="29">
        <v>0.48</v>
      </c>
      <c r="E21" s="29">
        <v>0.18</v>
      </c>
      <c r="F21" s="29">
        <v>20.22</v>
      </c>
      <c r="G21" s="29">
        <v>84</v>
      </c>
      <c r="H21" s="29">
        <v>0.01</v>
      </c>
      <c r="I21" s="29">
        <v>60</v>
      </c>
      <c r="J21" s="29"/>
      <c r="K21" s="29"/>
      <c r="L21" s="29">
        <v>21.34</v>
      </c>
      <c r="M21" s="29">
        <v>2.2200000000000002</v>
      </c>
      <c r="N21" s="29">
        <v>2.2200000000000002</v>
      </c>
      <c r="O21" s="29">
        <v>0.44</v>
      </c>
    </row>
    <row r="22" spans="1:15" x14ac:dyDescent="0.25">
      <c r="A22" s="16">
        <v>12</v>
      </c>
      <c r="B22" s="16" t="s">
        <v>73</v>
      </c>
      <c r="C22" s="29">
        <v>60</v>
      </c>
      <c r="D22" s="29">
        <v>2.93</v>
      </c>
      <c r="E22" s="29">
        <v>0.63</v>
      </c>
      <c r="F22" s="29">
        <v>24.19</v>
      </c>
      <c r="G22" s="29">
        <v>114</v>
      </c>
      <c r="H22" s="29">
        <v>7.0000000000000007E-2</v>
      </c>
      <c r="I22" s="29"/>
      <c r="J22" s="29"/>
      <c r="K22" s="29">
        <v>0.54</v>
      </c>
      <c r="L22" s="29">
        <v>23.8</v>
      </c>
      <c r="M22" s="29">
        <v>51.6</v>
      </c>
      <c r="N22" s="29">
        <v>10.4</v>
      </c>
      <c r="O22" s="29">
        <v>1.36</v>
      </c>
    </row>
    <row r="23" spans="1:15" ht="30" x14ac:dyDescent="0.25">
      <c r="A23" s="16">
        <v>11</v>
      </c>
      <c r="B23" s="16" t="s">
        <v>61</v>
      </c>
      <c r="C23" s="29">
        <v>30</v>
      </c>
      <c r="D23" s="29">
        <v>2</v>
      </c>
      <c r="E23" s="29">
        <v>0.28999999999999998</v>
      </c>
      <c r="F23" s="29">
        <v>12.67</v>
      </c>
      <c r="G23" s="29">
        <v>61</v>
      </c>
      <c r="H23" s="29">
        <v>0.03</v>
      </c>
      <c r="I23" s="29"/>
      <c r="J23" s="29"/>
      <c r="K23" s="29">
        <v>0.39</v>
      </c>
      <c r="L23" s="29">
        <v>9.2799999999999994</v>
      </c>
      <c r="M23" s="29">
        <v>13.97</v>
      </c>
      <c r="N23" s="29">
        <v>1.65</v>
      </c>
      <c r="O23" s="29">
        <v>0.21</v>
      </c>
    </row>
    <row r="24" spans="1:15" x14ac:dyDescent="0.25">
      <c r="A24" s="16"/>
      <c r="B24" s="16" t="s">
        <v>44</v>
      </c>
      <c r="C24" s="29">
        <v>827.5</v>
      </c>
      <c r="D24" s="29">
        <f>SUM(D18:D23)</f>
        <v>31.99</v>
      </c>
      <c r="E24" s="29">
        <f t="shared" ref="E24:O24" si="2">SUM(E18:E23)</f>
        <v>30.759999999999998</v>
      </c>
      <c r="F24" s="29">
        <f t="shared" si="2"/>
        <v>103.01</v>
      </c>
      <c r="G24" s="29">
        <f t="shared" si="2"/>
        <v>816.31</v>
      </c>
      <c r="H24" s="29">
        <f t="shared" si="2"/>
        <v>0.32000000000000006</v>
      </c>
      <c r="I24" s="29">
        <f t="shared" si="2"/>
        <v>77.680000000000007</v>
      </c>
      <c r="J24" s="29">
        <f t="shared" si="2"/>
        <v>0.08</v>
      </c>
      <c r="K24" s="29">
        <f t="shared" si="2"/>
        <v>0.93</v>
      </c>
      <c r="L24" s="29">
        <f t="shared" si="2"/>
        <v>151.53000000000003</v>
      </c>
      <c r="M24" s="29">
        <f t="shared" si="2"/>
        <v>265.69</v>
      </c>
      <c r="N24" s="29">
        <f t="shared" si="2"/>
        <v>99.170000000000016</v>
      </c>
      <c r="O24" s="29">
        <f t="shared" si="2"/>
        <v>5.41</v>
      </c>
    </row>
    <row r="25" spans="1:15" x14ac:dyDescent="0.25">
      <c r="A25" s="16"/>
      <c r="B25" s="16" t="s">
        <v>31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</row>
    <row r="26" spans="1:15" ht="30" x14ac:dyDescent="0.25">
      <c r="A26" s="16">
        <v>420</v>
      </c>
      <c r="B26" s="16" t="s">
        <v>136</v>
      </c>
      <c r="C26" s="29" t="s">
        <v>47</v>
      </c>
      <c r="D26" s="29">
        <v>9.6</v>
      </c>
      <c r="E26" s="29">
        <v>13.84</v>
      </c>
      <c r="F26" s="29">
        <v>38.270000000000003</v>
      </c>
      <c r="G26" s="29">
        <v>271</v>
      </c>
      <c r="H26" s="29">
        <v>0.04</v>
      </c>
      <c r="I26" s="29"/>
      <c r="J26" s="29">
        <v>0.1</v>
      </c>
      <c r="K26" s="29"/>
      <c r="L26" s="29">
        <v>134.68</v>
      </c>
      <c r="M26" s="29">
        <v>122.84</v>
      </c>
      <c r="N26" s="29">
        <v>15.83</v>
      </c>
      <c r="O26" s="29">
        <v>1.61</v>
      </c>
    </row>
    <row r="27" spans="1:15" x14ac:dyDescent="0.25">
      <c r="A27" s="16">
        <v>389</v>
      </c>
      <c r="B27" s="16" t="s">
        <v>63</v>
      </c>
      <c r="C27" s="29">
        <v>200</v>
      </c>
      <c r="D27" s="29">
        <v>0.1</v>
      </c>
      <c r="E27" s="29"/>
      <c r="F27" s="29">
        <v>20.2</v>
      </c>
      <c r="G27" s="29">
        <v>69</v>
      </c>
      <c r="H27" s="29">
        <v>0.02</v>
      </c>
      <c r="I27" s="29">
        <v>4</v>
      </c>
      <c r="J27" s="29"/>
      <c r="K27" s="29"/>
      <c r="L27" s="29">
        <v>14</v>
      </c>
      <c r="M27" s="29">
        <v>14</v>
      </c>
      <c r="N27" s="29">
        <v>8</v>
      </c>
      <c r="O27" s="29">
        <v>2.8</v>
      </c>
    </row>
    <row r="28" spans="1:15" ht="30" x14ac:dyDescent="0.25">
      <c r="A28" s="16"/>
      <c r="B28" s="16" t="s">
        <v>45</v>
      </c>
      <c r="C28" s="29">
        <v>350</v>
      </c>
      <c r="D28" s="29">
        <f>SUM(D26:D27)</f>
        <v>9.6999999999999993</v>
      </c>
      <c r="E28" s="29">
        <f t="shared" ref="E28:O28" si="3">SUM(E26:E27)</f>
        <v>13.84</v>
      </c>
      <c r="F28" s="29">
        <f t="shared" si="3"/>
        <v>58.47</v>
      </c>
      <c r="G28" s="29">
        <f t="shared" si="3"/>
        <v>340</v>
      </c>
      <c r="H28" s="29">
        <f t="shared" si="3"/>
        <v>0.06</v>
      </c>
      <c r="I28" s="29">
        <f t="shared" si="3"/>
        <v>4</v>
      </c>
      <c r="J28" s="29">
        <f t="shared" si="3"/>
        <v>0.1</v>
      </c>
      <c r="K28" s="29">
        <f t="shared" si="3"/>
        <v>0</v>
      </c>
      <c r="L28" s="29">
        <f t="shared" si="3"/>
        <v>148.68</v>
      </c>
      <c r="M28" s="29">
        <f t="shared" si="3"/>
        <v>136.84</v>
      </c>
      <c r="N28" s="29">
        <f t="shared" si="3"/>
        <v>23.83</v>
      </c>
      <c r="O28" s="29">
        <f t="shared" si="3"/>
        <v>4.41</v>
      </c>
    </row>
    <row r="29" spans="1:15" x14ac:dyDescent="0.25">
      <c r="A29" s="16"/>
      <c r="B29" s="16" t="s">
        <v>46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</row>
    <row r="30" spans="1:15" ht="45" x14ac:dyDescent="0.25">
      <c r="A30" s="16">
        <v>63</v>
      </c>
      <c r="B30" s="16" t="s">
        <v>230</v>
      </c>
      <c r="C30" s="29">
        <v>100</v>
      </c>
      <c r="D30" s="29">
        <v>1.84</v>
      </c>
      <c r="E30" s="29">
        <v>6.04</v>
      </c>
      <c r="F30" s="29">
        <v>17.559999999999999</v>
      </c>
      <c r="G30" s="29">
        <v>134</v>
      </c>
      <c r="H30" s="29">
        <v>0.01</v>
      </c>
      <c r="I30" s="29">
        <v>3.64</v>
      </c>
      <c r="J30" s="29">
        <v>0.54</v>
      </c>
      <c r="K30" s="29"/>
      <c r="L30" s="29">
        <v>31.42</v>
      </c>
      <c r="M30" s="29">
        <v>35.94</v>
      </c>
      <c r="N30" s="29">
        <v>19.89</v>
      </c>
      <c r="O30" s="29">
        <v>1.17</v>
      </c>
    </row>
    <row r="31" spans="1:15" ht="30" x14ac:dyDescent="0.25">
      <c r="A31" s="16">
        <v>285</v>
      </c>
      <c r="B31" s="16" t="s">
        <v>246</v>
      </c>
      <c r="C31" s="29">
        <v>225</v>
      </c>
      <c r="D31" s="29">
        <v>23.93</v>
      </c>
      <c r="E31" s="29">
        <v>20.079999999999998</v>
      </c>
      <c r="F31" s="29">
        <v>46.22</v>
      </c>
      <c r="G31" s="29">
        <v>431</v>
      </c>
      <c r="H31" s="29">
        <v>0.18</v>
      </c>
      <c r="I31" s="29">
        <v>1.95</v>
      </c>
      <c r="J31" s="29"/>
      <c r="K31" s="29"/>
      <c r="L31" s="29">
        <v>56.83</v>
      </c>
      <c r="M31" s="29">
        <v>259.61</v>
      </c>
      <c r="N31" s="29">
        <v>34.53</v>
      </c>
      <c r="O31" s="29">
        <v>3.64</v>
      </c>
    </row>
    <row r="32" spans="1:15" ht="30" x14ac:dyDescent="0.25">
      <c r="A32" s="16">
        <v>378</v>
      </c>
      <c r="B32" s="16" t="s">
        <v>116</v>
      </c>
      <c r="C32" s="29" t="s">
        <v>101</v>
      </c>
      <c r="D32" s="29">
        <v>0.17</v>
      </c>
      <c r="E32" s="29">
        <v>0.04</v>
      </c>
      <c r="F32" s="29">
        <v>13.83</v>
      </c>
      <c r="G32" s="29">
        <v>56</v>
      </c>
      <c r="H32" s="29"/>
      <c r="I32" s="29">
        <v>0.6</v>
      </c>
      <c r="J32" s="29"/>
      <c r="K32" s="29"/>
      <c r="L32" s="29">
        <v>14.2</v>
      </c>
      <c r="M32" s="29">
        <v>5.64</v>
      </c>
      <c r="N32" s="29">
        <v>3.03</v>
      </c>
      <c r="O32" s="29">
        <v>0.5</v>
      </c>
    </row>
    <row r="33" spans="1:15" ht="30" x14ac:dyDescent="0.25">
      <c r="A33" s="16">
        <v>11</v>
      </c>
      <c r="B33" s="16" t="s">
        <v>61</v>
      </c>
      <c r="C33" s="29">
        <v>60</v>
      </c>
      <c r="D33" s="29">
        <v>4</v>
      </c>
      <c r="E33" s="29">
        <v>0.57999999999999996</v>
      </c>
      <c r="F33" s="29">
        <v>25.34</v>
      </c>
      <c r="G33" s="29">
        <v>122</v>
      </c>
      <c r="H33" s="29">
        <v>0.04</v>
      </c>
      <c r="I33" s="29"/>
      <c r="J33" s="29"/>
      <c r="K33" s="29">
        <v>0.78</v>
      </c>
      <c r="L33" s="29">
        <v>18.559999999999999</v>
      </c>
      <c r="M33" s="29">
        <v>27.94</v>
      </c>
      <c r="N33" s="29">
        <v>3.3</v>
      </c>
      <c r="O33" s="29">
        <v>0.42</v>
      </c>
    </row>
    <row r="34" spans="1:15" ht="30" x14ac:dyDescent="0.25">
      <c r="A34" s="16"/>
      <c r="B34" s="16" t="s">
        <v>75</v>
      </c>
      <c r="C34" s="29">
        <f>SUM(C30,225,207,C33)</f>
        <v>592</v>
      </c>
      <c r="D34" s="29">
        <f>SUM(D30:D33)</f>
        <v>29.94</v>
      </c>
      <c r="E34" s="29">
        <f t="shared" ref="E34:O34" si="4">SUM(E30:E33)</f>
        <v>26.739999999999995</v>
      </c>
      <c r="F34" s="29">
        <f t="shared" si="4"/>
        <v>102.95</v>
      </c>
      <c r="G34" s="29">
        <f t="shared" si="4"/>
        <v>743</v>
      </c>
      <c r="H34" s="29">
        <f t="shared" si="4"/>
        <v>0.23</v>
      </c>
      <c r="I34" s="29">
        <f t="shared" si="4"/>
        <v>6.1899999999999995</v>
      </c>
      <c r="J34" s="29">
        <f t="shared" si="4"/>
        <v>0.54</v>
      </c>
      <c r="K34" s="29">
        <f t="shared" si="4"/>
        <v>0.78</v>
      </c>
      <c r="L34" s="29">
        <f t="shared" si="4"/>
        <v>121.01</v>
      </c>
      <c r="M34" s="29">
        <f t="shared" si="4"/>
        <v>329.13</v>
      </c>
      <c r="N34" s="29">
        <f t="shared" si="4"/>
        <v>60.75</v>
      </c>
      <c r="O34" s="29">
        <f t="shared" si="4"/>
        <v>5.73</v>
      </c>
    </row>
    <row r="35" spans="1:15" x14ac:dyDescent="0.25">
      <c r="A35" s="16"/>
      <c r="B35" s="16" t="s">
        <v>67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</row>
    <row r="36" spans="1:15" x14ac:dyDescent="0.25">
      <c r="A36" s="16">
        <v>386</v>
      </c>
      <c r="B36" s="16" t="s">
        <v>102</v>
      </c>
      <c r="C36" s="29">
        <v>200</v>
      </c>
      <c r="D36" s="29">
        <v>4.91</v>
      </c>
      <c r="E36" s="29">
        <v>3.96</v>
      </c>
      <c r="F36" s="29">
        <v>6.88</v>
      </c>
      <c r="G36" s="29">
        <v>100</v>
      </c>
      <c r="H36" s="29">
        <v>0.03</v>
      </c>
      <c r="I36" s="29">
        <v>0.22</v>
      </c>
      <c r="J36" s="29">
        <v>0.04</v>
      </c>
      <c r="K36" s="29"/>
      <c r="L36" s="29">
        <v>240</v>
      </c>
      <c r="M36" s="29">
        <v>124.07</v>
      </c>
      <c r="N36" s="29">
        <v>18.920000000000002</v>
      </c>
      <c r="O36" s="29">
        <v>0.16</v>
      </c>
    </row>
    <row r="37" spans="1:15" x14ac:dyDescent="0.25">
      <c r="A37" s="16"/>
      <c r="B37" s="16" t="s">
        <v>51</v>
      </c>
      <c r="C37" s="29"/>
      <c r="D37" s="29">
        <f>SUM(D12,D16,D24,D28,D34,D36)</f>
        <v>96.11</v>
      </c>
      <c r="E37" s="29">
        <f t="shared" ref="E37:O37" si="5">SUM(E12,E16,E24,E28,E34,E36)</f>
        <v>118.11999999999999</v>
      </c>
      <c r="F37" s="29">
        <f t="shared" si="5"/>
        <v>398.07</v>
      </c>
      <c r="G37" s="29">
        <f t="shared" si="5"/>
        <v>2925.31</v>
      </c>
      <c r="H37" s="29">
        <f t="shared" si="5"/>
        <v>1.7000000000000002</v>
      </c>
      <c r="I37" s="29">
        <f t="shared" si="5"/>
        <v>93.210000000000008</v>
      </c>
      <c r="J37" s="29">
        <f t="shared" si="5"/>
        <v>0.89000000000000012</v>
      </c>
      <c r="K37" s="29">
        <f t="shared" si="5"/>
        <v>2.59</v>
      </c>
      <c r="L37" s="29">
        <f t="shared" si="5"/>
        <v>915.35</v>
      </c>
      <c r="M37" s="29">
        <f t="shared" si="5"/>
        <v>1153.3599999999999</v>
      </c>
      <c r="N37" s="29">
        <f t="shared" si="5"/>
        <v>267.79000000000002</v>
      </c>
      <c r="O37" s="29">
        <f t="shared" si="5"/>
        <v>21.990000000000002</v>
      </c>
    </row>
  </sheetData>
  <mergeCells count="7">
    <mergeCell ref="H1:O1"/>
    <mergeCell ref="L2:O2"/>
    <mergeCell ref="A2:A3"/>
    <mergeCell ref="B2:B3"/>
    <mergeCell ref="D2:F2"/>
    <mergeCell ref="G2:G3"/>
    <mergeCell ref="H2:K2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topLeftCell="A25" workbookViewId="0">
      <selection activeCell="E33" sqref="E33"/>
    </sheetView>
  </sheetViews>
  <sheetFormatPr defaultRowHeight="15" x14ac:dyDescent="0.25"/>
  <cols>
    <col min="1" max="1" width="9.140625" style="4"/>
    <col min="2" max="2" width="14.28515625" style="4" customWidth="1"/>
    <col min="3" max="10" width="9.140625" style="4"/>
    <col min="11" max="11" width="6.7109375" style="4" customWidth="1"/>
    <col min="12" max="12" width="7.28515625" style="4" customWidth="1"/>
    <col min="13" max="13" width="8.42578125" style="4" customWidth="1"/>
    <col min="14" max="14" width="7.28515625" style="4" customWidth="1"/>
    <col min="15" max="15" width="4.85546875" style="4" customWidth="1"/>
  </cols>
  <sheetData>
    <row r="1" spans="1:15" ht="15.75" thickBot="1" x14ac:dyDescent="0.3">
      <c r="A1" s="8"/>
      <c r="B1" s="8"/>
      <c r="C1" s="8"/>
      <c r="D1" s="8"/>
      <c r="E1" s="8"/>
      <c r="F1" s="8"/>
      <c r="G1" s="8"/>
      <c r="H1" s="75" t="s">
        <v>220</v>
      </c>
      <c r="I1" s="75"/>
      <c r="J1" s="75"/>
      <c r="K1" s="75"/>
      <c r="L1" s="75"/>
      <c r="M1" s="75"/>
      <c r="N1" s="75"/>
      <c r="O1" s="75"/>
    </row>
    <row r="2" spans="1:15" ht="15.75" thickBot="1" x14ac:dyDescent="0.3">
      <c r="A2" s="63" t="s">
        <v>0</v>
      </c>
      <c r="B2" s="65" t="s">
        <v>1</v>
      </c>
      <c r="C2" s="31" t="s">
        <v>2</v>
      </c>
      <c r="D2" s="67" t="s">
        <v>4</v>
      </c>
      <c r="E2" s="67"/>
      <c r="F2" s="68"/>
      <c r="G2" s="69" t="s">
        <v>5</v>
      </c>
      <c r="H2" s="58" t="s">
        <v>6</v>
      </c>
      <c r="I2" s="59"/>
      <c r="J2" s="59"/>
      <c r="K2" s="60"/>
      <c r="L2" s="58" t="s">
        <v>7</v>
      </c>
      <c r="M2" s="59"/>
      <c r="N2" s="59"/>
      <c r="O2" s="60"/>
    </row>
    <row r="3" spans="1:15" ht="36.75" customHeight="1" thickBot="1" x14ac:dyDescent="0.3">
      <c r="A3" s="64"/>
      <c r="B3" s="66"/>
      <c r="C3" s="39" t="s">
        <v>3</v>
      </c>
      <c r="D3" s="11" t="s">
        <v>8</v>
      </c>
      <c r="E3" s="12" t="s">
        <v>9</v>
      </c>
      <c r="F3" s="12" t="s">
        <v>10</v>
      </c>
      <c r="G3" s="70"/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4" t="s">
        <v>18</v>
      </c>
    </row>
    <row r="4" spans="1:15" ht="15.75" thickBot="1" x14ac:dyDescent="0.3">
      <c r="A4" s="12">
        <v>1</v>
      </c>
      <c r="B4" s="22">
        <v>2</v>
      </c>
      <c r="C4" s="15">
        <v>3</v>
      </c>
      <c r="D4" s="12">
        <v>4</v>
      </c>
      <c r="E4" s="12">
        <v>5</v>
      </c>
      <c r="F4" s="12">
        <v>6</v>
      </c>
      <c r="G4" s="12">
        <v>7</v>
      </c>
      <c r="H4" s="12">
        <v>8</v>
      </c>
      <c r="I4" s="12">
        <v>9</v>
      </c>
      <c r="J4" s="12">
        <v>10</v>
      </c>
      <c r="K4" s="12">
        <v>11</v>
      </c>
      <c r="L4" s="12">
        <v>12</v>
      </c>
      <c r="M4" s="12">
        <v>13</v>
      </c>
      <c r="N4" s="12">
        <v>14</v>
      </c>
      <c r="O4" s="14">
        <v>15</v>
      </c>
    </row>
    <row r="5" spans="1:15" ht="15.75" thickBot="1" x14ac:dyDescent="0.3">
      <c r="A5" s="19" t="s">
        <v>52</v>
      </c>
      <c r="B5" s="20"/>
      <c r="C5" s="19"/>
      <c r="D5" s="19"/>
      <c r="E5" s="21"/>
      <c r="F5" s="19"/>
      <c r="G5" s="19"/>
      <c r="H5" s="19"/>
      <c r="I5" s="19"/>
      <c r="J5" s="19"/>
      <c r="K5" s="19"/>
      <c r="L5" s="19"/>
      <c r="M5" s="19"/>
      <c r="N5" s="22"/>
      <c r="O5" s="23"/>
    </row>
    <row r="6" spans="1:15" s="1" customFormat="1" ht="30" x14ac:dyDescent="0.25">
      <c r="A6" s="18">
        <v>14</v>
      </c>
      <c r="B6" s="18" t="s">
        <v>112</v>
      </c>
      <c r="C6" s="28">
        <v>15</v>
      </c>
      <c r="D6" s="28">
        <v>0.12</v>
      </c>
      <c r="E6" s="28">
        <v>10.87</v>
      </c>
      <c r="F6" s="28">
        <v>0.19</v>
      </c>
      <c r="G6" s="28">
        <v>99</v>
      </c>
      <c r="H6" s="28"/>
      <c r="I6" s="28"/>
      <c r="J6" s="28">
        <v>0.06</v>
      </c>
      <c r="K6" s="28">
        <v>0.01</v>
      </c>
      <c r="L6" s="28">
        <v>2.11</v>
      </c>
      <c r="M6" s="28">
        <v>2.61</v>
      </c>
      <c r="N6" s="28"/>
      <c r="O6" s="28"/>
    </row>
    <row r="7" spans="1:15" ht="30" x14ac:dyDescent="0.25">
      <c r="A7" s="16">
        <v>243</v>
      </c>
      <c r="B7" s="16" t="s">
        <v>124</v>
      </c>
      <c r="C7" s="29">
        <v>60</v>
      </c>
      <c r="D7" s="29">
        <v>5.86</v>
      </c>
      <c r="E7" s="29">
        <v>10.61</v>
      </c>
      <c r="F7" s="29">
        <v>0.43</v>
      </c>
      <c r="G7" s="29">
        <v>120.8</v>
      </c>
      <c r="H7" s="29">
        <v>0.01</v>
      </c>
      <c r="I7" s="29"/>
      <c r="J7" s="29"/>
      <c r="K7" s="29"/>
      <c r="L7" s="29">
        <v>13.2</v>
      </c>
      <c r="M7" s="29">
        <v>72.599999999999994</v>
      </c>
      <c r="N7" s="29">
        <v>7.83</v>
      </c>
      <c r="O7" s="29">
        <v>0.94</v>
      </c>
    </row>
    <row r="8" spans="1:15" ht="30" x14ac:dyDescent="0.25">
      <c r="A8" s="16">
        <v>210</v>
      </c>
      <c r="B8" s="16" t="s">
        <v>152</v>
      </c>
      <c r="C8" s="29">
        <v>130</v>
      </c>
      <c r="D8" s="44">
        <v>8.11</v>
      </c>
      <c r="E8" s="29">
        <v>7.83</v>
      </c>
      <c r="F8" s="29">
        <v>7.02</v>
      </c>
      <c r="G8" s="29">
        <v>221.7</v>
      </c>
      <c r="H8" s="29">
        <v>0.04</v>
      </c>
      <c r="I8" s="29">
        <v>0.46</v>
      </c>
      <c r="J8" s="29">
        <v>0.06</v>
      </c>
      <c r="K8" s="29"/>
      <c r="L8" s="29">
        <v>117.2</v>
      </c>
      <c r="M8" s="29">
        <v>147.16</v>
      </c>
      <c r="N8" s="29">
        <v>16.14</v>
      </c>
      <c r="O8" s="29">
        <v>1.04</v>
      </c>
    </row>
    <row r="9" spans="1:15" ht="45" x14ac:dyDescent="0.25">
      <c r="A9" s="16">
        <v>378</v>
      </c>
      <c r="B9" s="16" t="s">
        <v>131</v>
      </c>
      <c r="C9" s="29" t="s">
        <v>169</v>
      </c>
      <c r="D9" s="29">
        <v>0.11</v>
      </c>
      <c r="E9" s="29">
        <v>0.03</v>
      </c>
      <c r="F9" s="29">
        <v>13.6</v>
      </c>
      <c r="G9" s="29">
        <v>55</v>
      </c>
      <c r="H9" s="29"/>
      <c r="I9" s="29">
        <v>0.14000000000000001</v>
      </c>
      <c r="J9" s="29"/>
      <c r="K9" s="29"/>
      <c r="L9" s="29">
        <v>14.2</v>
      </c>
      <c r="M9" s="29">
        <v>4.3</v>
      </c>
      <c r="N9" s="29">
        <v>2.2999999999999998</v>
      </c>
      <c r="O9" s="29">
        <v>52</v>
      </c>
    </row>
    <row r="10" spans="1:15" ht="30" x14ac:dyDescent="0.25">
      <c r="A10" s="16"/>
      <c r="B10" s="16" t="s">
        <v>156</v>
      </c>
      <c r="C10" s="29">
        <v>110</v>
      </c>
      <c r="D10" s="29">
        <v>4.72</v>
      </c>
      <c r="E10" s="29">
        <v>1.73</v>
      </c>
      <c r="F10" s="29">
        <v>6.79</v>
      </c>
      <c r="G10" s="29">
        <v>62</v>
      </c>
      <c r="H10" s="29">
        <v>0.03</v>
      </c>
      <c r="I10" s="29">
        <v>0.69</v>
      </c>
      <c r="J10" s="29"/>
      <c r="K10" s="29"/>
      <c r="L10" s="29">
        <v>142.6</v>
      </c>
      <c r="M10" s="29">
        <v>109.25</v>
      </c>
      <c r="N10" s="29">
        <v>17.25</v>
      </c>
      <c r="O10" s="29">
        <v>0.12</v>
      </c>
    </row>
    <row r="11" spans="1:15" x14ac:dyDescent="0.25">
      <c r="A11" s="16">
        <v>6</v>
      </c>
      <c r="B11" s="16" t="s">
        <v>55</v>
      </c>
      <c r="C11" s="29">
        <v>60</v>
      </c>
      <c r="D11" s="29">
        <v>4.47</v>
      </c>
      <c r="E11" s="29">
        <v>0.6</v>
      </c>
      <c r="F11" s="29">
        <v>34.78</v>
      </c>
      <c r="G11" s="29">
        <v>122</v>
      </c>
      <c r="H11" s="29">
        <v>0.06</v>
      </c>
      <c r="I11" s="29"/>
      <c r="J11" s="29"/>
      <c r="K11" s="29">
        <v>0.78</v>
      </c>
      <c r="L11" s="29">
        <v>15.06</v>
      </c>
      <c r="M11" s="29">
        <v>33.18</v>
      </c>
      <c r="N11" s="29">
        <v>5.96</v>
      </c>
      <c r="O11" s="29">
        <v>0.31</v>
      </c>
    </row>
    <row r="12" spans="1:15" ht="30" x14ac:dyDescent="0.25">
      <c r="A12" s="16"/>
      <c r="B12" s="16" t="s">
        <v>132</v>
      </c>
      <c r="C12" s="29">
        <f>SUM(C6:C8,205,C10:C11)</f>
        <v>580</v>
      </c>
      <c r="D12" s="29">
        <f>SUM(D6:D11)</f>
        <v>23.389999999999997</v>
      </c>
      <c r="E12" s="29">
        <f t="shared" ref="E12:O12" si="0">SUM(E6:E11)</f>
        <v>31.669999999999998</v>
      </c>
      <c r="F12" s="29">
        <f t="shared" si="0"/>
        <v>62.81</v>
      </c>
      <c r="G12" s="29">
        <f t="shared" si="0"/>
        <v>680.5</v>
      </c>
      <c r="H12" s="29">
        <f t="shared" si="0"/>
        <v>0.14000000000000001</v>
      </c>
      <c r="I12" s="29">
        <f t="shared" si="0"/>
        <v>1.29</v>
      </c>
      <c r="J12" s="29">
        <f t="shared" si="0"/>
        <v>0.12</v>
      </c>
      <c r="K12" s="29">
        <f t="shared" si="0"/>
        <v>0.79</v>
      </c>
      <c r="L12" s="29">
        <f t="shared" si="0"/>
        <v>304.36999999999995</v>
      </c>
      <c r="M12" s="29">
        <f t="shared" si="0"/>
        <v>369.1</v>
      </c>
      <c r="N12" s="29">
        <f t="shared" si="0"/>
        <v>49.48</v>
      </c>
      <c r="O12" s="29">
        <f t="shared" si="0"/>
        <v>54.41</v>
      </c>
    </row>
    <row r="13" spans="1:15" x14ac:dyDescent="0.25">
      <c r="A13" s="16"/>
      <c r="B13" s="16" t="s">
        <v>79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</row>
    <row r="14" spans="1:15" x14ac:dyDescent="0.25">
      <c r="A14" s="16">
        <v>140</v>
      </c>
      <c r="B14" s="16" t="s">
        <v>58</v>
      </c>
      <c r="C14" s="29">
        <v>40</v>
      </c>
      <c r="D14" s="29">
        <v>1.47</v>
      </c>
      <c r="E14" s="29">
        <v>10.77</v>
      </c>
      <c r="F14" s="29">
        <v>22.75</v>
      </c>
      <c r="G14" s="29">
        <v>194</v>
      </c>
      <c r="H14" s="29">
        <v>0.01</v>
      </c>
      <c r="I14" s="29"/>
      <c r="J14" s="29"/>
      <c r="K14" s="29"/>
      <c r="L14" s="29">
        <v>2.82</v>
      </c>
      <c r="M14" s="29">
        <v>14.62</v>
      </c>
      <c r="N14" s="29">
        <v>2.09</v>
      </c>
      <c r="O14" s="29">
        <v>0.21</v>
      </c>
    </row>
    <row r="15" spans="1:15" x14ac:dyDescent="0.25">
      <c r="A15" s="16">
        <v>388</v>
      </c>
      <c r="B15" s="16" t="s">
        <v>107</v>
      </c>
      <c r="C15" s="29">
        <v>110</v>
      </c>
      <c r="D15" s="29">
        <v>0.88</v>
      </c>
      <c r="E15" s="29">
        <v>0.22</v>
      </c>
      <c r="F15" s="29">
        <v>8.25</v>
      </c>
      <c r="G15" s="29">
        <v>39</v>
      </c>
      <c r="H15" s="29">
        <v>7.0000000000000007E-2</v>
      </c>
      <c r="I15" s="29">
        <v>41.58</v>
      </c>
      <c r="J15" s="29"/>
      <c r="K15" s="29"/>
      <c r="L15" s="29">
        <v>38.5</v>
      </c>
      <c r="M15" s="29">
        <v>18.7</v>
      </c>
      <c r="N15" s="29">
        <v>12.1</v>
      </c>
      <c r="O15" s="29">
        <v>0.11</v>
      </c>
    </row>
    <row r="16" spans="1:15" ht="30" x14ac:dyDescent="0.25">
      <c r="A16" s="16"/>
      <c r="B16" s="16" t="s">
        <v>133</v>
      </c>
      <c r="C16" s="29">
        <f>SUM(C14:C15)</f>
        <v>150</v>
      </c>
      <c r="D16" s="29">
        <f t="shared" ref="D16:O16" si="1">SUM(D14:D15)</f>
        <v>2.35</v>
      </c>
      <c r="E16" s="29">
        <f t="shared" si="1"/>
        <v>10.99</v>
      </c>
      <c r="F16" s="29">
        <f t="shared" si="1"/>
        <v>31</v>
      </c>
      <c r="G16" s="29">
        <f t="shared" si="1"/>
        <v>233</v>
      </c>
      <c r="H16" s="29">
        <f t="shared" si="1"/>
        <v>0.08</v>
      </c>
      <c r="I16" s="29">
        <f t="shared" si="1"/>
        <v>41.58</v>
      </c>
      <c r="J16" s="29">
        <f t="shared" si="1"/>
        <v>0</v>
      </c>
      <c r="K16" s="29">
        <f t="shared" si="1"/>
        <v>0</v>
      </c>
      <c r="L16" s="29">
        <f t="shared" si="1"/>
        <v>41.32</v>
      </c>
      <c r="M16" s="29">
        <f t="shared" si="1"/>
        <v>33.32</v>
      </c>
      <c r="N16" s="29">
        <f t="shared" si="1"/>
        <v>14.19</v>
      </c>
      <c r="O16" s="29">
        <f t="shared" si="1"/>
        <v>0.32</v>
      </c>
    </row>
    <row r="17" spans="1:15" x14ac:dyDescent="0.25">
      <c r="A17" s="16"/>
      <c r="B17" s="16" t="s">
        <v>26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 customHeight="1" x14ac:dyDescent="0.25">
      <c r="A18" s="16"/>
      <c r="B18" s="16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</row>
    <row r="19" spans="1:15" ht="60" x14ac:dyDescent="0.25">
      <c r="A19" s="16">
        <v>88</v>
      </c>
      <c r="B19" s="16" t="s">
        <v>141</v>
      </c>
      <c r="C19" s="29" t="s">
        <v>203</v>
      </c>
      <c r="D19" s="29">
        <v>2.16</v>
      </c>
      <c r="E19" s="29">
        <v>4.97</v>
      </c>
      <c r="F19" s="29">
        <v>9.75</v>
      </c>
      <c r="G19" s="29">
        <v>92.16</v>
      </c>
      <c r="H19" s="29">
        <v>7.0000000000000007E-2</v>
      </c>
      <c r="I19" s="29">
        <v>13.01</v>
      </c>
      <c r="J19" s="29">
        <v>0.02</v>
      </c>
      <c r="K19" s="29"/>
      <c r="L19" s="29">
        <v>49.3</v>
      </c>
      <c r="M19" s="29">
        <v>75.900000000000006</v>
      </c>
      <c r="N19" s="29">
        <v>25.58</v>
      </c>
      <c r="O19" s="29">
        <v>0.99</v>
      </c>
    </row>
    <row r="20" spans="1:15" ht="30" x14ac:dyDescent="0.25">
      <c r="A20" s="16">
        <v>259</v>
      </c>
      <c r="B20" s="16" t="s">
        <v>193</v>
      </c>
      <c r="C20" s="29">
        <v>275</v>
      </c>
      <c r="D20" s="29">
        <v>17.16</v>
      </c>
      <c r="E20" s="29">
        <v>18.739999999999998</v>
      </c>
      <c r="F20" s="29">
        <v>19.47</v>
      </c>
      <c r="G20" s="29">
        <v>339</v>
      </c>
      <c r="H20" s="29">
        <v>0.18</v>
      </c>
      <c r="I20" s="29">
        <v>13.96</v>
      </c>
      <c r="J20" s="29"/>
      <c r="K20" s="29"/>
      <c r="L20" s="29">
        <v>25.21</v>
      </c>
      <c r="M20" s="29">
        <v>219.87</v>
      </c>
      <c r="N20" s="29">
        <v>50.34</v>
      </c>
      <c r="O20" s="29">
        <v>3.28</v>
      </c>
    </row>
    <row r="21" spans="1:15" ht="30" x14ac:dyDescent="0.25">
      <c r="A21" s="16">
        <v>346</v>
      </c>
      <c r="B21" s="16" t="s">
        <v>177</v>
      </c>
      <c r="C21" s="29">
        <v>200</v>
      </c>
      <c r="D21" s="29">
        <v>0.4</v>
      </c>
      <c r="E21" s="29">
        <v>0.1</v>
      </c>
      <c r="F21" s="29">
        <v>33.69</v>
      </c>
      <c r="G21" s="29">
        <v>138.80000000000001</v>
      </c>
      <c r="H21" s="29">
        <v>0.03</v>
      </c>
      <c r="I21" s="29">
        <v>7.6</v>
      </c>
      <c r="J21" s="29"/>
      <c r="K21" s="29"/>
      <c r="L21" s="29">
        <v>23.52</v>
      </c>
      <c r="M21" s="29">
        <v>8.5</v>
      </c>
      <c r="N21" s="29">
        <v>6.6</v>
      </c>
      <c r="O21" s="29">
        <v>0.14000000000000001</v>
      </c>
    </row>
    <row r="22" spans="1:15" x14ac:dyDescent="0.25">
      <c r="A22" s="16">
        <v>12</v>
      </c>
      <c r="B22" s="16" t="s">
        <v>73</v>
      </c>
      <c r="C22" s="29">
        <v>60</v>
      </c>
      <c r="D22" s="29">
        <v>2.93</v>
      </c>
      <c r="E22" s="29">
        <v>0.63</v>
      </c>
      <c r="F22" s="29">
        <v>24.19</v>
      </c>
      <c r="G22" s="29">
        <v>114</v>
      </c>
      <c r="H22" s="29">
        <v>7.0000000000000007E-2</v>
      </c>
      <c r="I22" s="29"/>
      <c r="J22" s="29"/>
      <c r="K22" s="29">
        <v>0.54</v>
      </c>
      <c r="L22" s="29">
        <v>23.8</v>
      </c>
      <c r="M22" s="29">
        <v>51.6</v>
      </c>
      <c r="N22" s="29">
        <v>10.4</v>
      </c>
      <c r="O22" s="29">
        <v>1.36</v>
      </c>
    </row>
    <row r="23" spans="1:15" ht="30" x14ac:dyDescent="0.25">
      <c r="A23" s="16">
        <v>11</v>
      </c>
      <c r="B23" s="16" t="s">
        <v>61</v>
      </c>
      <c r="C23" s="29">
        <v>30</v>
      </c>
      <c r="D23" s="29">
        <v>2</v>
      </c>
      <c r="E23" s="29">
        <v>0.28999999999999998</v>
      </c>
      <c r="F23" s="29">
        <v>12.67</v>
      </c>
      <c r="G23" s="29">
        <v>61</v>
      </c>
      <c r="H23" s="29">
        <v>0.03</v>
      </c>
      <c r="I23" s="29"/>
      <c r="J23" s="29"/>
      <c r="K23" s="29">
        <v>0.39</v>
      </c>
      <c r="L23" s="29">
        <v>9.2799999999999994</v>
      </c>
      <c r="M23" s="29">
        <v>13.97</v>
      </c>
      <c r="N23" s="29">
        <v>1.65</v>
      </c>
      <c r="O23" s="29">
        <v>0.21</v>
      </c>
    </row>
    <row r="24" spans="1:15" x14ac:dyDescent="0.25">
      <c r="A24" s="16"/>
      <c r="B24" s="16" t="s">
        <v>44</v>
      </c>
      <c r="C24" s="29">
        <v>837.5</v>
      </c>
      <c r="D24" s="29">
        <f>SUM(D18:D23)</f>
        <v>24.65</v>
      </c>
      <c r="E24" s="29">
        <f t="shared" ref="E24:O24" si="2">SUM(E18:E23)</f>
        <v>24.729999999999997</v>
      </c>
      <c r="F24" s="29">
        <f t="shared" si="2"/>
        <v>99.77</v>
      </c>
      <c r="G24" s="29">
        <f t="shared" si="2"/>
        <v>744.96</v>
      </c>
      <c r="H24" s="29">
        <f t="shared" si="2"/>
        <v>0.38</v>
      </c>
      <c r="I24" s="29">
        <f t="shared" si="2"/>
        <v>34.57</v>
      </c>
      <c r="J24" s="29">
        <f t="shared" si="2"/>
        <v>0.02</v>
      </c>
      <c r="K24" s="29">
        <f t="shared" si="2"/>
        <v>0.93</v>
      </c>
      <c r="L24" s="29">
        <f t="shared" si="2"/>
        <v>131.10999999999999</v>
      </c>
      <c r="M24" s="29">
        <f t="shared" si="2"/>
        <v>369.84000000000003</v>
      </c>
      <c r="N24" s="29">
        <f t="shared" si="2"/>
        <v>94.570000000000007</v>
      </c>
      <c r="O24" s="29">
        <f t="shared" si="2"/>
        <v>5.9799999999999995</v>
      </c>
    </row>
    <row r="25" spans="1:15" x14ac:dyDescent="0.25">
      <c r="A25" s="16"/>
      <c r="B25" s="16" t="s">
        <v>31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</row>
    <row r="26" spans="1:15" ht="45" x14ac:dyDescent="0.25">
      <c r="A26" s="16">
        <v>406</v>
      </c>
      <c r="B26" s="16" t="s">
        <v>195</v>
      </c>
      <c r="C26" s="29">
        <v>100</v>
      </c>
      <c r="D26" s="29">
        <v>10.71</v>
      </c>
      <c r="E26" s="29">
        <v>13.37</v>
      </c>
      <c r="F26" s="29">
        <v>29.92</v>
      </c>
      <c r="G26" s="29">
        <v>283</v>
      </c>
      <c r="H26" s="29">
        <v>0.12</v>
      </c>
      <c r="I26" s="29">
        <v>2.08</v>
      </c>
      <c r="J26" s="29">
        <v>0.02</v>
      </c>
      <c r="K26" s="29"/>
      <c r="L26" s="29">
        <v>105.73</v>
      </c>
      <c r="M26" s="29">
        <v>139.49</v>
      </c>
      <c r="N26" s="29">
        <v>20.329999999999998</v>
      </c>
      <c r="O26" s="29">
        <v>1.3</v>
      </c>
    </row>
    <row r="27" spans="1:15" ht="30" x14ac:dyDescent="0.25">
      <c r="A27" s="16">
        <v>345</v>
      </c>
      <c r="B27" s="16" t="s">
        <v>134</v>
      </c>
      <c r="C27" s="29">
        <v>200</v>
      </c>
      <c r="D27" s="29">
        <v>0.19</v>
      </c>
      <c r="E27" s="29">
        <v>7.0000000000000007E-2</v>
      </c>
      <c r="F27" s="29">
        <v>23.12</v>
      </c>
      <c r="G27" s="29">
        <v>98</v>
      </c>
      <c r="H27" s="29">
        <v>0.01</v>
      </c>
      <c r="I27" s="29">
        <v>1.6</v>
      </c>
      <c r="J27" s="29"/>
      <c r="K27" s="29"/>
      <c r="L27" s="29">
        <v>22.2</v>
      </c>
      <c r="M27" s="29">
        <v>5.74</v>
      </c>
      <c r="N27" s="29">
        <v>5.39</v>
      </c>
      <c r="O27" s="29">
        <v>0.28999999999999998</v>
      </c>
    </row>
    <row r="28" spans="1:15" ht="30" x14ac:dyDescent="0.25">
      <c r="A28" s="16"/>
      <c r="B28" s="16" t="s">
        <v>45</v>
      </c>
      <c r="C28" s="29">
        <f>SUM(75,C27)</f>
        <v>275</v>
      </c>
      <c r="D28" s="29">
        <f>SUM(D26:D27)</f>
        <v>10.9</v>
      </c>
      <c r="E28" s="29">
        <f t="shared" ref="E28:O28" si="3">SUM(E26:E27)</f>
        <v>13.44</v>
      </c>
      <c r="F28" s="29">
        <f t="shared" si="3"/>
        <v>53.040000000000006</v>
      </c>
      <c r="G28" s="29">
        <f t="shared" si="3"/>
        <v>381</v>
      </c>
      <c r="H28" s="29">
        <f t="shared" si="3"/>
        <v>0.13</v>
      </c>
      <c r="I28" s="29">
        <f t="shared" si="3"/>
        <v>3.68</v>
      </c>
      <c r="J28" s="29">
        <f t="shared" si="3"/>
        <v>0.02</v>
      </c>
      <c r="K28" s="29">
        <f t="shared" si="3"/>
        <v>0</v>
      </c>
      <c r="L28" s="29">
        <f t="shared" si="3"/>
        <v>127.93</v>
      </c>
      <c r="M28" s="29">
        <f t="shared" si="3"/>
        <v>145.23000000000002</v>
      </c>
      <c r="N28" s="29">
        <f t="shared" si="3"/>
        <v>25.72</v>
      </c>
      <c r="O28" s="29">
        <f t="shared" si="3"/>
        <v>1.59</v>
      </c>
    </row>
    <row r="29" spans="1:15" x14ac:dyDescent="0.25">
      <c r="A29" s="16"/>
      <c r="B29" s="16" t="s">
        <v>46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</row>
    <row r="30" spans="1:15" ht="30" x14ac:dyDescent="0.25">
      <c r="A30" s="16">
        <v>73</v>
      </c>
      <c r="B30" s="16" t="s">
        <v>88</v>
      </c>
      <c r="C30" s="29">
        <v>100</v>
      </c>
      <c r="D30" s="29">
        <v>1.6</v>
      </c>
      <c r="E30" s="29">
        <v>11.68</v>
      </c>
      <c r="F30" s="29">
        <v>4.6399999999999997</v>
      </c>
      <c r="G30" s="29">
        <v>128.93</v>
      </c>
      <c r="H30" s="29">
        <v>0.01</v>
      </c>
      <c r="I30" s="29"/>
      <c r="J30" s="29"/>
      <c r="K30" s="29"/>
      <c r="L30" s="29">
        <v>21.28</v>
      </c>
      <c r="M30" s="29">
        <v>15.17</v>
      </c>
      <c r="N30" s="29">
        <v>7.34</v>
      </c>
      <c r="O30" s="29">
        <v>0.56999999999999995</v>
      </c>
    </row>
    <row r="31" spans="1:15" ht="75" x14ac:dyDescent="0.25">
      <c r="A31" s="16">
        <v>239</v>
      </c>
      <c r="B31" s="16" t="s">
        <v>241</v>
      </c>
      <c r="C31" s="29">
        <v>105</v>
      </c>
      <c r="D31" s="29">
        <v>6.49</v>
      </c>
      <c r="E31" s="29">
        <v>6.33</v>
      </c>
      <c r="F31" s="29">
        <v>9.26</v>
      </c>
      <c r="G31" s="29">
        <v>120</v>
      </c>
      <c r="H31" s="29">
        <v>7.0000000000000007E-2</v>
      </c>
      <c r="I31" s="29">
        <v>0.39</v>
      </c>
      <c r="J31" s="29">
        <v>7.0000000000000007E-2</v>
      </c>
      <c r="K31" s="29"/>
      <c r="L31" s="29">
        <v>109.03</v>
      </c>
      <c r="M31" s="29">
        <v>44.09</v>
      </c>
      <c r="N31" s="29">
        <v>11.03</v>
      </c>
      <c r="O31" s="29">
        <v>0.99</v>
      </c>
    </row>
    <row r="32" spans="1:15" ht="30" x14ac:dyDescent="0.25">
      <c r="A32" s="16">
        <v>199</v>
      </c>
      <c r="B32" s="16" t="s">
        <v>128</v>
      </c>
      <c r="C32" s="29">
        <v>180</v>
      </c>
      <c r="D32" s="29">
        <v>11.16</v>
      </c>
      <c r="E32" s="29">
        <v>10.28</v>
      </c>
      <c r="F32" s="29">
        <v>38.159999999999997</v>
      </c>
      <c r="G32" s="29">
        <v>336</v>
      </c>
      <c r="H32" s="29">
        <v>0.49</v>
      </c>
      <c r="I32" s="29"/>
      <c r="J32" s="29"/>
      <c r="K32" s="29"/>
      <c r="L32" s="29">
        <v>97.48</v>
      </c>
      <c r="M32" s="29">
        <v>243.18</v>
      </c>
      <c r="N32" s="29">
        <v>79.44</v>
      </c>
      <c r="O32" s="29">
        <v>3.1</v>
      </c>
    </row>
    <row r="33" spans="1:17" ht="30" x14ac:dyDescent="0.25">
      <c r="A33" s="16">
        <v>352</v>
      </c>
      <c r="B33" s="16" t="s">
        <v>176</v>
      </c>
      <c r="C33" s="29">
        <v>200</v>
      </c>
      <c r="D33" s="29">
        <v>0.02</v>
      </c>
      <c r="E33" s="29">
        <v>0.05</v>
      </c>
      <c r="F33" s="29">
        <v>14.26</v>
      </c>
      <c r="G33" s="29">
        <v>98</v>
      </c>
      <c r="H33" s="29"/>
      <c r="I33" s="29">
        <v>0.14000000000000001</v>
      </c>
      <c r="J33" s="29"/>
      <c r="K33" s="29"/>
      <c r="L33" s="29">
        <v>14.6</v>
      </c>
      <c r="M33" s="29">
        <v>0.63</v>
      </c>
      <c r="N33" s="29">
        <v>0.42</v>
      </c>
      <c r="O33" s="29">
        <v>0.09</v>
      </c>
    </row>
    <row r="34" spans="1:17" ht="30" x14ac:dyDescent="0.25">
      <c r="A34" s="16">
        <v>11</v>
      </c>
      <c r="B34" s="16" t="s">
        <v>61</v>
      </c>
      <c r="C34" s="29">
        <v>60</v>
      </c>
      <c r="D34" s="29">
        <v>4</v>
      </c>
      <c r="E34" s="29">
        <v>0.57999999999999996</v>
      </c>
      <c r="F34" s="29">
        <v>25.34</v>
      </c>
      <c r="G34" s="29">
        <v>122</v>
      </c>
      <c r="H34" s="29">
        <v>0.04</v>
      </c>
      <c r="I34" s="29"/>
      <c r="J34" s="29"/>
      <c r="K34" s="29">
        <v>0.78</v>
      </c>
      <c r="L34" s="29">
        <v>18.559999999999999</v>
      </c>
      <c r="M34" s="29">
        <v>27.94</v>
      </c>
      <c r="N34" s="29">
        <v>3.3</v>
      </c>
      <c r="O34" s="29">
        <v>0.42</v>
      </c>
    </row>
    <row r="35" spans="1:17" x14ac:dyDescent="0.25">
      <c r="A35" s="16"/>
      <c r="B35" s="16" t="s">
        <v>75</v>
      </c>
      <c r="C35" s="29">
        <v>645</v>
      </c>
      <c r="D35" s="29">
        <f t="shared" ref="D35:O35" si="4">SUM(D30:D34)</f>
        <v>23.27</v>
      </c>
      <c r="E35" s="29">
        <f t="shared" si="4"/>
        <v>28.919999999999998</v>
      </c>
      <c r="F35" s="29">
        <f t="shared" si="4"/>
        <v>91.66</v>
      </c>
      <c r="G35" s="29">
        <f t="shared" si="4"/>
        <v>804.93000000000006</v>
      </c>
      <c r="H35" s="29">
        <f t="shared" si="4"/>
        <v>0.61</v>
      </c>
      <c r="I35" s="29">
        <f t="shared" si="4"/>
        <v>0.53</v>
      </c>
      <c r="J35" s="29">
        <f t="shared" si="4"/>
        <v>7.0000000000000007E-2</v>
      </c>
      <c r="K35" s="29">
        <f t="shared" si="4"/>
        <v>0.78</v>
      </c>
      <c r="L35" s="29">
        <f t="shared" si="4"/>
        <v>260.95</v>
      </c>
      <c r="M35" s="29">
        <f t="shared" si="4"/>
        <v>331.01</v>
      </c>
      <c r="N35" s="29">
        <f t="shared" si="4"/>
        <v>101.53</v>
      </c>
      <c r="O35" s="29">
        <f t="shared" si="4"/>
        <v>5.17</v>
      </c>
    </row>
    <row r="36" spans="1:17" x14ac:dyDescent="0.25">
      <c r="A36" s="16"/>
      <c r="B36" s="16" t="s">
        <v>67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</row>
    <row r="37" spans="1:17" x14ac:dyDescent="0.25">
      <c r="A37" s="16">
        <v>386</v>
      </c>
      <c r="B37" s="16" t="s">
        <v>186</v>
      </c>
      <c r="C37" s="29">
        <v>200</v>
      </c>
      <c r="D37" s="29">
        <v>4.91</v>
      </c>
      <c r="E37" s="29">
        <v>3.96</v>
      </c>
      <c r="F37" s="29">
        <v>6.88</v>
      </c>
      <c r="G37" s="29">
        <v>100</v>
      </c>
      <c r="H37" s="29">
        <v>0.03</v>
      </c>
      <c r="I37" s="29">
        <v>0.22</v>
      </c>
      <c r="J37" s="29">
        <v>0.04</v>
      </c>
      <c r="K37" s="29"/>
      <c r="L37" s="29">
        <v>240</v>
      </c>
      <c r="M37" s="29">
        <v>133.07</v>
      </c>
      <c r="N37" s="29">
        <v>19.920000000000002</v>
      </c>
      <c r="O37" s="29">
        <v>0.16</v>
      </c>
    </row>
    <row r="38" spans="1:17" x14ac:dyDescent="0.25">
      <c r="A38" s="16"/>
      <c r="B38" s="16" t="s">
        <v>51</v>
      </c>
      <c r="C38" s="29"/>
      <c r="D38" s="29">
        <f t="shared" ref="D38:O38" si="5">SUM(D12,D16,D24,D28,D35,D37)</f>
        <v>89.47</v>
      </c>
      <c r="E38" s="29">
        <f t="shared" si="5"/>
        <v>113.70999999999998</v>
      </c>
      <c r="F38" s="29">
        <f t="shared" si="5"/>
        <v>345.15999999999997</v>
      </c>
      <c r="G38" s="29">
        <f t="shared" si="5"/>
        <v>2944.3900000000003</v>
      </c>
      <c r="H38" s="29">
        <f t="shared" si="5"/>
        <v>1.37</v>
      </c>
      <c r="I38" s="29">
        <f t="shared" si="5"/>
        <v>81.87</v>
      </c>
      <c r="J38" s="29">
        <f t="shared" si="5"/>
        <v>0.26999999999999996</v>
      </c>
      <c r="K38" s="29">
        <f t="shared" si="5"/>
        <v>2.5</v>
      </c>
      <c r="L38" s="29">
        <f t="shared" si="5"/>
        <v>1105.68</v>
      </c>
      <c r="M38" s="29">
        <f t="shared" si="5"/>
        <v>1381.57</v>
      </c>
      <c r="N38" s="29">
        <f t="shared" si="5"/>
        <v>305.41000000000003</v>
      </c>
      <c r="O38" s="29">
        <f t="shared" si="5"/>
        <v>67.63</v>
      </c>
      <c r="P38" s="47"/>
      <c r="Q38" s="48"/>
    </row>
  </sheetData>
  <mergeCells count="7">
    <mergeCell ref="H1:O1"/>
    <mergeCell ref="L2:O2"/>
    <mergeCell ref="A2:A3"/>
    <mergeCell ref="B2:B3"/>
    <mergeCell ref="D2:F2"/>
    <mergeCell ref="G2:G3"/>
    <mergeCell ref="H2:K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opLeftCell="A7" workbookViewId="0">
      <selection activeCell="E34" sqref="E34"/>
    </sheetView>
  </sheetViews>
  <sheetFormatPr defaultRowHeight="15" x14ac:dyDescent="0.25"/>
  <cols>
    <col min="1" max="1" width="5.140625" style="1" customWidth="1"/>
    <col min="2" max="2" width="18.140625" style="3" customWidth="1"/>
    <col min="3" max="7" width="9.140625" style="1"/>
    <col min="8" max="8" width="7" style="1" customWidth="1"/>
    <col min="9" max="9" width="5.85546875" style="1" customWidth="1"/>
    <col min="10" max="10" width="7.42578125" style="1" customWidth="1"/>
    <col min="11" max="11" width="6.5703125" style="1" customWidth="1"/>
    <col min="12" max="12" width="6.42578125" style="1" customWidth="1"/>
    <col min="13" max="15" width="9.140625" style="1"/>
  </cols>
  <sheetData>
    <row r="1" spans="1:15" ht="35.25" customHeight="1" thickBot="1" x14ac:dyDescent="0.3">
      <c r="A1" s="8"/>
      <c r="B1" s="8"/>
      <c r="C1" s="8"/>
      <c r="D1" s="8"/>
      <c r="E1" s="8"/>
      <c r="F1" s="8"/>
      <c r="G1" s="62" t="s">
        <v>210</v>
      </c>
      <c r="H1" s="62"/>
      <c r="I1" s="62"/>
      <c r="J1" s="62"/>
      <c r="K1" s="62"/>
      <c r="L1" s="62"/>
      <c r="M1" s="62"/>
      <c r="N1" s="62"/>
      <c r="O1" s="62"/>
    </row>
    <row r="2" spans="1:15" ht="15.75" thickBot="1" x14ac:dyDescent="0.3">
      <c r="A2" s="63" t="s">
        <v>0</v>
      </c>
      <c r="B2" s="65" t="s">
        <v>1</v>
      </c>
      <c r="C2" s="31" t="s">
        <v>2</v>
      </c>
      <c r="D2" s="67" t="s">
        <v>4</v>
      </c>
      <c r="E2" s="67"/>
      <c r="F2" s="68"/>
      <c r="G2" s="69" t="s">
        <v>5</v>
      </c>
      <c r="H2" s="58" t="s">
        <v>6</v>
      </c>
      <c r="I2" s="59"/>
      <c r="J2" s="59"/>
      <c r="K2" s="60"/>
      <c r="L2" s="58" t="s">
        <v>7</v>
      </c>
      <c r="M2" s="59"/>
      <c r="N2" s="59"/>
      <c r="O2" s="60"/>
    </row>
    <row r="3" spans="1:15" ht="31.5" customHeight="1" thickBot="1" x14ac:dyDescent="0.3">
      <c r="A3" s="64"/>
      <c r="B3" s="66"/>
      <c r="C3" s="32" t="s">
        <v>3</v>
      </c>
      <c r="D3" s="11" t="s">
        <v>8</v>
      </c>
      <c r="E3" s="12" t="s">
        <v>9</v>
      </c>
      <c r="F3" s="13" t="s">
        <v>10</v>
      </c>
      <c r="G3" s="70"/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4" t="s">
        <v>18</v>
      </c>
    </row>
    <row r="4" spans="1:15" ht="15.75" thickBot="1" x14ac:dyDescent="0.3">
      <c r="A4" s="19">
        <v>1</v>
      </c>
      <c r="B4" s="19">
        <v>2</v>
      </c>
      <c r="C4" s="19">
        <v>3</v>
      </c>
      <c r="D4" s="19">
        <v>4</v>
      </c>
      <c r="E4" s="19">
        <v>5</v>
      </c>
      <c r="F4" s="19">
        <v>6</v>
      </c>
      <c r="G4" s="19">
        <v>7</v>
      </c>
      <c r="H4" s="19">
        <v>8</v>
      </c>
      <c r="I4" s="19">
        <v>9</v>
      </c>
      <c r="J4" s="19">
        <v>10</v>
      </c>
      <c r="K4" s="19">
        <v>11</v>
      </c>
      <c r="L4" s="19">
        <v>12</v>
      </c>
      <c r="M4" s="19">
        <v>13</v>
      </c>
      <c r="N4" s="19">
        <v>14</v>
      </c>
      <c r="O4" s="22">
        <v>15</v>
      </c>
    </row>
    <row r="5" spans="1:15" ht="17.25" customHeight="1" x14ac:dyDescent="0.25">
      <c r="A5" s="71" t="s">
        <v>19</v>
      </c>
      <c r="B5" s="71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ht="30" x14ac:dyDescent="0.25">
      <c r="A6" s="27">
        <v>14</v>
      </c>
      <c r="B6" s="29" t="s">
        <v>20</v>
      </c>
      <c r="C6" s="29">
        <v>20</v>
      </c>
      <c r="D6" s="29">
        <v>16</v>
      </c>
      <c r="E6" s="29">
        <v>14.5</v>
      </c>
      <c r="F6" s="29">
        <v>0.26</v>
      </c>
      <c r="G6" s="29">
        <v>132</v>
      </c>
      <c r="H6" s="29"/>
      <c r="I6" s="29"/>
      <c r="J6" s="29">
        <v>0.08</v>
      </c>
      <c r="K6" s="29">
        <v>0.1</v>
      </c>
      <c r="L6" s="29">
        <v>2.11</v>
      </c>
      <c r="M6" s="29">
        <v>2.61</v>
      </c>
      <c r="N6" s="29"/>
      <c r="O6" s="29"/>
    </row>
    <row r="7" spans="1:15" x14ac:dyDescent="0.25">
      <c r="A7" s="26">
        <v>210</v>
      </c>
      <c r="B7" s="16" t="s">
        <v>104</v>
      </c>
      <c r="C7" s="29">
        <v>130</v>
      </c>
      <c r="D7" s="29">
        <v>8.11</v>
      </c>
      <c r="E7" s="29">
        <v>9.83</v>
      </c>
      <c r="F7" s="29">
        <v>7.02</v>
      </c>
      <c r="G7" s="29">
        <v>221.7</v>
      </c>
      <c r="H7" s="29">
        <v>0.04</v>
      </c>
      <c r="I7" s="29">
        <v>0.46</v>
      </c>
      <c r="J7" s="29">
        <v>0.06</v>
      </c>
      <c r="K7" s="29"/>
      <c r="L7" s="29">
        <v>137.19999999999999</v>
      </c>
      <c r="M7" s="29">
        <v>127.16</v>
      </c>
      <c r="N7" s="29">
        <v>12.14</v>
      </c>
      <c r="O7" s="29">
        <v>0.81</v>
      </c>
    </row>
    <row r="8" spans="1:15" ht="30" x14ac:dyDescent="0.25">
      <c r="A8" s="26">
        <v>379</v>
      </c>
      <c r="B8" s="16" t="s">
        <v>197</v>
      </c>
      <c r="C8" s="29">
        <v>200</v>
      </c>
      <c r="D8" s="29">
        <v>3.06</v>
      </c>
      <c r="E8" s="29">
        <v>2.6</v>
      </c>
      <c r="F8" s="29">
        <v>15.8</v>
      </c>
      <c r="G8" s="29">
        <v>100</v>
      </c>
      <c r="H8" s="29">
        <v>0.02</v>
      </c>
      <c r="I8" s="29">
        <v>0.78</v>
      </c>
      <c r="J8" s="29"/>
      <c r="K8" s="29"/>
      <c r="L8" s="29">
        <v>168.6</v>
      </c>
      <c r="M8" s="29">
        <v>98.75</v>
      </c>
      <c r="N8" s="29">
        <v>5.61</v>
      </c>
      <c r="O8" s="29">
        <v>0.11</v>
      </c>
    </row>
    <row r="9" spans="1:15" x14ac:dyDescent="0.25">
      <c r="A9" s="26">
        <v>15</v>
      </c>
      <c r="B9" s="16" t="s">
        <v>198</v>
      </c>
      <c r="C9" s="29">
        <v>30</v>
      </c>
      <c r="D9" s="29">
        <v>5.45</v>
      </c>
      <c r="E9" s="29">
        <v>8.85</v>
      </c>
      <c r="F9" s="29"/>
      <c r="G9" s="29">
        <v>80</v>
      </c>
      <c r="H9" s="29">
        <v>0.01</v>
      </c>
      <c r="I9" s="29">
        <v>7.0000000000000007E-2</v>
      </c>
      <c r="J9" s="29">
        <v>0.06</v>
      </c>
      <c r="K9" s="29"/>
      <c r="L9" s="29">
        <v>234.6</v>
      </c>
      <c r="M9" s="29">
        <v>66.819999999999993</v>
      </c>
      <c r="N9" s="29">
        <v>4.18</v>
      </c>
      <c r="O9" s="29">
        <v>0.87</v>
      </c>
    </row>
    <row r="10" spans="1:15" x14ac:dyDescent="0.25">
      <c r="A10" s="26"/>
      <c r="B10" s="16" t="s">
        <v>156</v>
      </c>
      <c r="C10" s="29">
        <v>110</v>
      </c>
      <c r="D10" s="29">
        <v>4.72</v>
      </c>
      <c r="E10" s="29">
        <v>1.73</v>
      </c>
      <c r="F10" s="29">
        <v>6.79</v>
      </c>
      <c r="G10" s="29">
        <v>62</v>
      </c>
      <c r="H10" s="29">
        <v>0.03</v>
      </c>
      <c r="I10" s="29">
        <v>0.69</v>
      </c>
      <c r="J10" s="29"/>
      <c r="K10" s="29"/>
      <c r="L10" s="29">
        <v>142.6</v>
      </c>
      <c r="M10" s="29">
        <v>109.25</v>
      </c>
      <c r="N10" s="29">
        <v>17.25</v>
      </c>
      <c r="O10" s="29">
        <v>0.12</v>
      </c>
    </row>
    <row r="11" spans="1:15" x14ac:dyDescent="0.25">
      <c r="A11" s="26">
        <v>86</v>
      </c>
      <c r="B11" s="16" t="s">
        <v>21</v>
      </c>
      <c r="C11" s="29">
        <v>60</v>
      </c>
      <c r="D11" s="29">
        <v>4.74</v>
      </c>
      <c r="E11" s="29">
        <v>0.6</v>
      </c>
      <c r="F11" s="29">
        <v>34.78</v>
      </c>
      <c r="G11" s="29">
        <v>122</v>
      </c>
      <c r="H11" s="29">
        <v>0.06</v>
      </c>
      <c r="I11" s="29"/>
      <c r="J11" s="29"/>
      <c r="K11" s="29">
        <v>0.78</v>
      </c>
      <c r="L11" s="29">
        <v>15.06</v>
      </c>
      <c r="M11" s="29">
        <v>33.18</v>
      </c>
      <c r="N11" s="29">
        <v>5.96</v>
      </c>
      <c r="O11" s="29">
        <v>0.31</v>
      </c>
    </row>
    <row r="12" spans="1:15" x14ac:dyDescent="0.25">
      <c r="A12" s="26"/>
      <c r="B12" s="16" t="s">
        <v>22</v>
      </c>
      <c r="C12" s="29">
        <f>SUM(C6:C11)</f>
        <v>550</v>
      </c>
      <c r="D12" s="29">
        <f t="shared" ref="D12:O12" si="0">SUM(D6:D11)</f>
        <v>42.08</v>
      </c>
      <c r="E12" s="29">
        <f t="shared" si="0"/>
        <v>38.11</v>
      </c>
      <c r="F12" s="29">
        <f t="shared" si="0"/>
        <v>64.650000000000006</v>
      </c>
      <c r="G12" s="29">
        <f t="shared" si="0"/>
        <v>717.7</v>
      </c>
      <c r="H12" s="29">
        <f t="shared" si="0"/>
        <v>0.15999999999999998</v>
      </c>
      <c r="I12" s="29">
        <f t="shared" si="0"/>
        <v>2</v>
      </c>
      <c r="J12" s="29">
        <f t="shared" si="0"/>
        <v>0.2</v>
      </c>
      <c r="K12" s="29">
        <f t="shared" si="0"/>
        <v>0.88</v>
      </c>
      <c r="L12" s="29">
        <f t="shared" si="0"/>
        <v>700.17</v>
      </c>
      <c r="M12" s="29">
        <f t="shared" si="0"/>
        <v>437.77000000000004</v>
      </c>
      <c r="N12" s="29">
        <f t="shared" si="0"/>
        <v>45.14</v>
      </c>
      <c r="O12" s="29">
        <f t="shared" si="0"/>
        <v>2.2200000000000002</v>
      </c>
    </row>
    <row r="13" spans="1:15" x14ac:dyDescent="0.25">
      <c r="A13" s="26"/>
      <c r="B13" s="16" t="s">
        <v>23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</row>
    <row r="14" spans="1:15" x14ac:dyDescent="0.25">
      <c r="A14" s="26">
        <v>140</v>
      </c>
      <c r="B14" s="16" t="s">
        <v>24</v>
      </c>
      <c r="C14" s="29">
        <v>50</v>
      </c>
      <c r="D14" s="29">
        <v>3.53</v>
      </c>
      <c r="E14" s="29">
        <v>4.3099999999999996</v>
      </c>
      <c r="F14" s="29">
        <v>18.3</v>
      </c>
      <c r="G14" s="29">
        <v>93</v>
      </c>
      <c r="H14" s="29"/>
      <c r="I14" s="29">
        <v>0.01</v>
      </c>
      <c r="J14" s="29"/>
      <c r="K14" s="29"/>
      <c r="L14" s="29">
        <v>12.76</v>
      </c>
      <c r="M14" s="29">
        <v>39.15</v>
      </c>
      <c r="N14" s="29">
        <v>8.6999999999999993</v>
      </c>
      <c r="O14" s="29">
        <v>0.91</v>
      </c>
    </row>
    <row r="15" spans="1:15" x14ac:dyDescent="0.25">
      <c r="A15" s="26">
        <v>342</v>
      </c>
      <c r="B15" s="16" t="s">
        <v>25</v>
      </c>
      <c r="C15" s="29">
        <v>150</v>
      </c>
      <c r="D15" s="29">
        <v>1.01</v>
      </c>
      <c r="E15" s="29">
        <v>0.25</v>
      </c>
      <c r="F15" s="29">
        <v>9.51</v>
      </c>
      <c r="G15" s="29">
        <v>45</v>
      </c>
      <c r="H15" s="29">
        <v>7.0000000000000007E-2</v>
      </c>
      <c r="I15" s="29">
        <v>41.8</v>
      </c>
      <c r="J15" s="29"/>
      <c r="K15" s="29"/>
      <c r="L15" s="29">
        <v>38.5</v>
      </c>
      <c r="M15" s="29">
        <v>18.7</v>
      </c>
      <c r="N15" s="29">
        <v>12.1</v>
      </c>
      <c r="O15" s="29">
        <v>0.11</v>
      </c>
    </row>
    <row r="16" spans="1:15" x14ac:dyDescent="0.25">
      <c r="A16" s="26"/>
      <c r="B16" s="16" t="s">
        <v>183</v>
      </c>
      <c r="C16" s="29">
        <f>SUM(C14:C15)</f>
        <v>200</v>
      </c>
      <c r="D16" s="29">
        <f t="shared" ref="D16:O16" si="1">SUM(D14:D15)</f>
        <v>4.54</v>
      </c>
      <c r="E16" s="29">
        <f t="shared" si="1"/>
        <v>4.5599999999999996</v>
      </c>
      <c r="F16" s="29">
        <f t="shared" si="1"/>
        <v>27.810000000000002</v>
      </c>
      <c r="G16" s="29">
        <f t="shared" si="1"/>
        <v>138</v>
      </c>
      <c r="H16" s="29">
        <f t="shared" si="1"/>
        <v>7.0000000000000007E-2</v>
      </c>
      <c r="I16" s="29">
        <f t="shared" si="1"/>
        <v>41.809999999999995</v>
      </c>
      <c r="J16" s="29">
        <f t="shared" si="1"/>
        <v>0</v>
      </c>
      <c r="K16" s="29">
        <f t="shared" si="1"/>
        <v>0</v>
      </c>
      <c r="L16" s="29">
        <f t="shared" si="1"/>
        <v>51.26</v>
      </c>
      <c r="M16" s="29">
        <f t="shared" si="1"/>
        <v>57.849999999999994</v>
      </c>
      <c r="N16" s="29">
        <f t="shared" si="1"/>
        <v>20.799999999999997</v>
      </c>
      <c r="O16" s="29">
        <f t="shared" si="1"/>
        <v>1.02</v>
      </c>
    </row>
    <row r="17" spans="1:15" x14ac:dyDescent="0.25">
      <c r="A17" s="26"/>
      <c r="B17" s="16" t="s">
        <v>26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6" customHeight="1" x14ac:dyDescent="0.25">
      <c r="A18" s="26"/>
      <c r="B18" s="16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</row>
    <row r="19" spans="1:15" ht="60" x14ac:dyDescent="0.25">
      <c r="A19" s="26">
        <v>88</v>
      </c>
      <c r="B19" s="16" t="s">
        <v>207</v>
      </c>
      <c r="C19" s="29" t="s">
        <v>203</v>
      </c>
      <c r="D19" s="29">
        <v>2.16</v>
      </c>
      <c r="E19" s="29">
        <v>4.97</v>
      </c>
      <c r="F19" s="29">
        <v>9.75</v>
      </c>
      <c r="G19" s="29">
        <v>92.19</v>
      </c>
      <c r="H19" s="29">
        <v>7.0000000000000007E-2</v>
      </c>
      <c r="I19" s="29">
        <v>13.1</v>
      </c>
      <c r="J19" s="29">
        <v>0.02</v>
      </c>
      <c r="K19" s="29"/>
      <c r="L19" s="29">
        <v>49.3</v>
      </c>
      <c r="M19" s="29">
        <v>75.900000000000006</v>
      </c>
      <c r="N19" s="29">
        <v>25.58</v>
      </c>
      <c r="O19" s="29">
        <v>0.99</v>
      </c>
    </row>
    <row r="20" spans="1:15" ht="45" x14ac:dyDescent="0.25">
      <c r="A20" s="26" t="s">
        <v>258</v>
      </c>
      <c r="B20" s="16" t="s">
        <v>236</v>
      </c>
      <c r="C20" s="29">
        <v>100</v>
      </c>
      <c r="D20" s="29">
        <v>10.3</v>
      </c>
      <c r="E20" s="29">
        <v>10.48</v>
      </c>
      <c r="F20" s="29">
        <v>12.16</v>
      </c>
      <c r="G20" s="29">
        <v>249</v>
      </c>
      <c r="H20" s="29">
        <v>0.06</v>
      </c>
      <c r="I20" s="29">
        <v>0.79</v>
      </c>
      <c r="J20" s="29">
        <v>0.04</v>
      </c>
      <c r="K20" s="29"/>
      <c r="L20" s="29">
        <v>22.5</v>
      </c>
      <c r="M20" s="29">
        <v>134.05000000000001</v>
      </c>
      <c r="N20" s="29">
        <v>16.79</v>
      </c>
      <c r="O20" s="29">
        <v>1.53</v>
      </c>
    </row>
    <row r="21" spans="1:15" ht="30" x14ac:dyDescent="0.25">
      <c r="A21" s="26" t="s">
        <v>259</v>
      </c>
      <c r="B21" s="16" t="s">
        <v>202</v>
      </c>
      <c r="C21" s="29">
        <v>180</v>
      </c>
      <c r="D21" s="29">
        <v>5.97</v>
      </c>
      <c r="E21" s="29">
        <v>5.76</v>
      </c>
      <c r="F21" s="29">
        <v>18.64</v>
      </c>
      <c r="G21" s="29">
        <v>231.3</v>
      </c>
      <c r="H21" s="29">
        <v>0.08</v>
      </c>
      <c r="I21" s="29"/>
      <c r="J21" s="29"/>
      <c r="K21" s="29"/>
      <c r="L21" s="29">
        <v>22.74</v>
      </c>
      <c r="M21" s="29">
        <v>47.7</v>
      </c>
      <c r="N21" s="29">
        <v>9.1999999999999993</v>
      </c>
      <c r="O21" s="29">
        <v>0.96</v>
      </c>
    </row>
    <row r="22" spans="1:15" x14ac:dyDescent="0.25">
      <c r="A22" s="26">
        <v>349</v>
      </c>
      <c r="B22" s="16" t="s">
        <v>143</v>
      </c>
      <c r="C22" s="29">
        <v>200</v>
      </c>
      <c r="D22" s="29">
        <v>0.73</v>
      </c>
      <c r="E22" s="29">
        <v>0.04</v>
      </c>
      <c r="F22" s="29">
        <v>20.58</v>
      </c>
      <c r="G22" s="29">
        <v>99</v>
      </c>
      <c r="H22" s="29">
        <v>0.01</v>
      </c>
      <c r="I22" s="29">
        <v>0.24</v>
      </c>
      <c r="J22" s="29"/>
      <c r="K22" s="29"/>
      <c r="L22" s="29">
        <v>32.479999999999997</v>
      </c>
      <c r="M22" s="29">
        <v>19.62</v>
      </c>
      <c r="N22" s="29">
        <v>13.7</v>
      </c>
      <c r="O22" s="29">
        <v>0.46</v>
      </c>
    </row>
    <row r="23" spans="1:15" x14ac:dyDescent="0.25">
      <c r="A23" s="26">
        <v>12</v>
      </c>
      <c r="B23" s="16" t="s">
        <v>28</v>
      </c>
      <c r="C23" s="29">
        <v>60</v>
      </c>
      <c r="D23" s="29">
        <v>2.93</v>
      </c>
      <c r="E23" s="29">
        <v>0.63</v>
      </c>
      <c r="F23" s="29">
        <v>24.19</v>
      </c>
      <c r="G23" s="29">
        <v>114</v>
      </c>
      <c r="H23" s="29">
        <v>7.0000000000000007E-2</v>
      </c>
      <c r="I23" s="29"/>
      <c r="J23" s="29"/>
      <c r="K23" s="29">
        <v>0.54</v>
      </c>
      <c r="L23" s="29">
        <v>23.8</v>
      </c>
      <c r="M23" s="29">
        <v>51.6</v>
      </c>
      <c r="N23" s="29">
        <v>10.4</v>
      </c>
      <c r="O23" s="29">
        <v>1.36</v>
      </c>
    </row>
    <row r="24" spans="1:15" x14ac:dyDescent="0.25">
      <c r="A24" s="26">
        <v>11</v>
      </c>
      <c r="B24" s="16" t="s">
        <v>29</v>
      </c>
      <c r="C24" s="29">
        <v>30</v>
      </c>
      <c r="D24" s="29">
        <v>2</v>
      </c>
      <c r="E24" s="29">
        <v>0.3</v>
      </c>
      <c r="F24" s="29">
        <v>12.67</v>
      </c>
      <c r="G24" s="29">
        <v>61</v>
      </c>
      <c r="H24" s="29">
        <v>0.03</v>
      </c>
      <c r="I24" s="29"/>
      <c r="J24" s="29"/>
      <c r="K24" s="29">
        <v>0.39</v>
      </c>
      <c r="L24" s="29">
        <v>9.2799999999999994</v>
      </c>
      <c r="M24" s="29">
        <v>13.97</v>
      </c>
      <c r="N24" s="29">
        <v>1.65</v>
      </c>
      <c r="O24" s="29">
        <v>0.21</v>
      </c>
    </row>
    <row r="25" spans="1:15" x14ac:dyDescent="0.25">
      <c r="A25" s="26"/>
      <c r="B25" s="16" t="s">
        <v>30</v>
      </c>
      <c r="C25" s="29">
        <v>842.5</v>
      </c>
      <c r="D25" s="29">
        <f>SUM(D18,D19,D20:D24)</f>
        <v>24.09</v>
      </c>
      <c r="E25" s="29">
        <f t="shared" ref="E25:O25" si="2">SUM(E18,E19,E20:E24)</f>
        <v>22.18</v>
      </c>
      <c r="F25" s="29">
        <f t="shared" si="2"/>
        <v>97.99</v>
      </c>
      <c r="G25" s="29">
        <f t="shared" si="2"/>
        <v>846.49</v>
      </c>
      <c r="H25" s="29">
        <f t="shared" si="2"/>
        <v>0.32000000000000006</v>
      </c>
      <c r="I25" s="29">
        <f t="shared" si="2"/>
        <v>14.13</v>
      </c>
      <c r="J25" s="29">
        <f t="shared" si="2"/>
        <v>0.06</v>
      </c>
      <c r="K25" s="29">
        <f t="shared" si="2"/>
        <v>0.93</v>
      </c>
      <c r="L25" s="29">
        <f t="shared" si="2"/>
        <v>160.1</v>
      </c>
      <c r="M25" s="29">
        <f t="shared" si="2"/>
        <v>342.84000000000009</v>
      </c>
      <c r="N25" s="29">
        <f t="shared" si="2"/>
        <v>77.320000000000007</v>
      </c>
      <c r="O25" s="29">
        <f t="shared" si="2"/>
        <v>5.51</v>
      </c>
    </row>
    <row r="26" spans="1:15" x14ac:dyDescent="0.25">
      <c r="A26" s="26"/>
      <c r="B26" s="16" t="s">
        <v>31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</row>
    <row r="27" spans="1:15" ht="30" x14ac:dyDescent="0.25">
      <c r="A27" s="26" t="s">
        <v>32</v>
      </c>
      <c r="B27" s="16" t="s">
        <v>110</v>
      </c>
      <c r="C27" s="29" t="s">
        <v>47</v>
      </c>
      <c r="D27" s="29">
        <v>5.93</v>
      </c>
      <c r="E27" s="29">
        <v>7.3</v>
      </c>
      <c r="F27" s="29">
        <v>38.9</v>
      </c>
      <c r="G27" s="29">
        <v>269.3</v>
      </c>
      <c r="H27" s="29">
        <v>0.09</v>
      </c>
      <c r="I27" s="29">
        <v>7.0000000000000007E-2</v>
      </c>
      <c r="J27" s="29">
        <v>0.02</v>
      </c>
      <c r="K27" s="29"/>
      <c r="L27" s="29">
        <v>89.12</v>
      </c>
      <c r="M27" s="29">
        <v>116.17</v>
      </c>
      <c r="N27" s="29">
        <v>14.24</v>
      </c>
      <c r="O27" s="29">
        <v>0.19</v>
      </c>
    </row>
    <row r="28" spans="1:15" x14ac:dyDescent="0.25">
      <c r="A28" s="26">
        <v>389</v>
      </c>
      <c r="B28" s="16" t="s">
        <v>33</v>
      </c>
      <c r="C28" s="29">
        <v>200</v>
      </c>
      <c r="D28" s="29">
        <v>0.1</v>
      </c>
      <c r="E28" s="29"/>
      <c r="F28" s="29">
        <v>20.2</v>
      </c>
      <c r="G28" s="29">
        <v>69</v>
      </c>
      <c r="H28" s="29">
        <v>0.02</v>
      </c>
      <c r="I28" s="29">
        <v>4</v>
      </c>
      <c r="J28" s="29">
        <v>0.02</v>
      </c>
      <c r="K28" s="29"/>
      <c r="L28" s="29">
        <v>14</v>
      </c>
      <c r="M28" s="29">
        <v>14</v>
      </c>
      <c r="N28" s="29">
        <v>8</v>
      </c>
      <c r="O28" s="29">
        <v>2.8</v>
      </c>
    </row>
    <row r="29" spans="1:15" x14ac:dyDescent="0.25">
      <c r="A29" s="26"/>
      <c r="B29" s="16" t="s">
        <v>34</v>
      </c>
      <c r="C29" s="29">
        <v>350</v>
      </c>
      <c r="D29" s="29">
        <f>SUM(D27,D28)</f>
        <v>6.0299999999999994</v>
      </c>
      <c r="E29" s="29">
        <f t="shared" ref="E29:O29" si="3">SUM(E27,E28)</f>
        <v>7.3</v>
      </c>
      <c r="F29" s="29">
        <f t="shared" si="3"/>
        <v>59.099999999999994</v>
      </c>
      <c r="G29" s="29">
        <f t="shared" si="3"/>
        <v>338.3</v>
      </c>
      <c r="H29" s="29">
        <f t="shared" si="3"/>
        <v>0.11</v>
      </c>
      <c r="I29" s="29">
        <f t="shared" si="3"/>
        <v>4.07</v>
      </c>
      <c r="J29" s="29">
        <f t="shared" si="3"/>
        <v>0.04</v>
      </c>
      <c r="K29" s="29">
        <f t="shared" si="3"/>
        <v>0</v>
      </c>
      <c r="L29" s="29">
        <f t="shared" si="3"/>
        <v>103.12</v>
      </c>
      <c r="M29" s="29">
        <f t="shared" si="3"/>
        <v>130.17000000000002</v>
      </c>
      <c r="N29" s="29">
        <f t="shared" si="3"/>
        <v>22.240000000000002</v>
      </c>
      <c r="O29" s="29">
        <f t="shared" si="3"/>
        <v>2.9899999999999998</v>
      </c>
    </row>
    <row r="30" spans="1:15" x14ac:dyDescent="0.25">
      <c r="A30" s="26"/>
      <c r="B30" s="16" t="s">
        <v>35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</row>
    <row r="31" spans="1:15" x14ac:dyDescent="0.25">
      <c r="A31" s="26">
        <v>67</v>
      </c>
      <c r="B31" s="16" t="s">
        <v>227</v>
      </c>
      <c r="C31" s="29">
        <v>100</v>
      </c>
      <c r="D31" s="29">
        <v>1.4</v>
      </c>
      <c r="E31" s="29">
        <v>10.039999999999999</v>
      </c>
      <c r="F31" s="29">
        <v>7.28</v>
      </c>
      <c r="G31" s="29">
        <v>124</v>
      </c>
      <c r="H31" s="29">
        <v>0.04</v>
      </c>
      <c r="I31" s="29">
        <v>3.68</v>
      </c>
      <c r="J31" s="29">
        <v>0.01</v>
      </c>
      <c r="K31" s="29"/>
      <c r="L31" s="29">
        <v>28.99</v>
      </c>
      <c r="M31" s="29">
        <v>34.93</v>
      </c>
      <c r="N31" s="29">
        <v>16.43</v>
      </c>
      <c r="O31" s="29">
        <v>0.75</v>
      </c>
    </row>
    <row r="32" spans="1:15" ht="45" x14ac:dyDescent="0.25">
      <c r="A32" s="26">
        <v>246</v>
      </c>
      <c r="B32" s="16" t="s">
        <v>261</v>
      </c>
      <c r="C32" s="29">
        <v>125</v>
      </c>
      <c r="D32" s="29">
        <v>13.36</v>
      </c>
      <c r="E32" s="29">
        <v>10.08</v>
      </c>
      <c r="F32" s="29">
        <v>3.27</v>
      </c>
      <c r="G32" s="29">
        <v>164</v>
      </c>
      <c r="H32" s="29">
        <v>0.04</v>
      </c>
      <c r="I32" s="29">
        <v>0.94</v>
      </c>
      <c r="J32" s="29"/>
      <c r="K32" s="29"/>
      <c r="L32" s="29">
        <v>9.91</v>
      </c>
      <c r="M32" s="29">
        <v>139.16999999999999</v>
      </c>
      <c r="N32" s="29">
        <v>18.11</v>
      </c>
      <c r="O32" s="29">
        <v>2.0299999999999998</v>
      </c>
    </row>
    <row r="33" spans="1:15" x14ac:dyDescent="0.25">
      <c r="A33" s="26">
        <v>128</v>
      </c>
      <c r="B33" s="16" t="s">
        <v>245</v>
      </c>
      <c r="C33" s="29">
        <v>180</v>
      </c>
      <c r="D33" s="29">
        <v>5.35</v>
      </c>
      <c r="E33" s="29">
        <v>4.75</v>
      </c>
      <c r="F33" s="29">
        <v>23.42</v>
      </c>
      <c r="G33" s="29">
        <v>157.5</v>
      </c>
      <c r="H33" s="29">
        <v>0.14000000000000001</v>
      </c>
      <c r="I33" s="29"/>
      <c r="J33" s="29"/>
      <c r="K33" s="29"/>
      <c r="L33" s="29">
        <v>14.31</v>
      </c>
      <c r="M33" s="29">
        <v>99.72</v>
      </c>
      <c r="N33" s="29">
        <v>34.42</v>
      </c>
      <c r="O33" s="29">
        <v>1.27</v>
      </c>
    </row>
    <row r="34" spans="1:15" ht="30" x14ac:dyDescent="0.25">
      <c r="A34" s="26">
        <v>350</v>
      </c>
      <c r="B34" s="16" t="s">
        <v>199</v>
      </c>
      <c r="C34" s="29">
        <v>200</v>
      </c>
      <c r="D34" s="29">
        <v>0.02</v>
      </c>
      <c r="E34" s="29">
        <v>0.05</v>
      </c>
      <c r="F34" s="29">
        <v>14.2</v>
      </c>
      <c r="G34" s="29">
        <v>98</v>
      </c>
      <c r="H34" s="29"/>
      <c r="I34" s="29">
        <v>0.14000000000000001</v>
      </c>
      <c r="J34" s="29"/>
      <c r="K34" s="29"/>
      <c r="L34" s="29">
        <v>14.6</v>
      </c>
      <c r="M34" s="29">
        <v>29.53</v>
      </c>
      <c r="N34" s="29">
        <v>19.420000000000002</v>
      </c>
      <c r="O34" s="29">
        <v>0.09</v>
      </c>
    </row>
    <row r="35" spans="1:15" x14ac:dyDescent="0.25">
      <c r="A35" s="26">
        <v>11</v>
      </c>
      <c r="B35" s="16" t="s">
        <v>29</v>
      </c>
      <c r="C35" s="29">
        <v>60</v>
      </c>
      <c r="D35" s="29">
        <v>4</v>
      </c>
      <c r="E35" s="29">
        <v>0.57999999999999996</v>
      </c>
      <c r="F35" s="29">
        <v>25.37</v>
      </c>
      <c r="G35" s="29">
        <v>122</v>
      </c>
      <c r="H35" s="29">
        <v>0.04</v>
      </c>
      <c r="I35" s="29"/>
      <c r="J35" s="29"/>
      <c r="K35" s="29">
        <v>0.78</v>
      </c>
      <c r="L35" s="29">
        <v>18.559999999999999</v>
      </c>
      <c r="M35" s="29">
        <v>27.94</v>
      </c>
      <c r="N35" s="29">
        <v>3.3</v>
      </c>
      <c r="O35" s="29">
        <v>0.42</v>
      </c>
    </row>
    <row r="36" spans="1:15" x14ac:dyDescent="0.25">
      <c r="A36" s="26"/>
      <c r="B36" s="16" t="s">
        <v>36</v>
      </c>
      <c r="C36" s="29">
        <v>665</v>
      </c>
      <c r="D36" s="29">
        <f>SUM(D31:D35)</f>
        <v>24.13</v>
      </c>
      <c r="E36" s="29">
        <f t="shared" ref="E36:O36" si="4">SUM(E31:E35)</f>
        <v>25.499999999999996</v>
      </c>
      <c r="F36" s="29">
        <f t="shared" si="4"/>
        <v>73.540000000000006</v>
      </c>
      <c r="G36" s="29">
        <f t="shared" si="4"/>
        <v>665.5</v>
      </c>
      <c r="H36" s="29">
        <f t="shared" si="4"/>
        <v>0.26</v>
      </c>
      <c r="I36" s="29">
        <f t="shared" si="4"/>
        <v>4.76</v>
      </c>
      <c r="J36" s="29">
        <f t="shared" si="4"/>
        <v>0.01</v>
      </c>
      <c r="K36" s="29">
        <f t="shared" si="4"/>
        <v>0.78</v>
      </c>
      <c r="L36" s="29">
        <f t="shared" si="4"/>
        <v>86.37</v>
      </c>
      <c r="M36" s="29">
        <f t="shared" si="4"/>
        <v>331.29</v>
      </c>
      <c r="N36" s="29">
        <f t="shared" si="4"/>
        <v>91.68</v>
      </c>
      <c r="O36" s="29">
        <f t="shared" si="4"/>
        <v>4.5599999999999996</v>
      </c>
    </row>
    <row r="37" spans="1:15" x14ac:dyDescent="0.25">
      <c r="A37" s="26"/>
      <c r="B37" s="16" t="s">
        <v>37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</row>
    <row r="38" spans="1:15" x14ac:dyDescent="0.25">
      <c r="A38" s="26">
        <v>386</v>
      </c>
      <c r="B38" s="16" t="s">
        <v>38</v>
      </c>
      <c r="C38" s="29">
        <v>200</v>
      </c>
      <c r="D38" s="29">
        <v>6.94</v>
      </c>
      <c r="E38" s="29">
        <v>2.38</v>
      </c>
      <c r="F38" s="29">
        <v>9.66</v>
      </c>
      <c r="G38" s="29">
        <v>100</v>
      </c>
      <c r="H38" s="29">
        <v>0.04</v>
      </c>
      <c r="I38" s="29">
        <v>0.04</v>
      </c>
      <c r="J38" s="29"/>
      <c r="K38" s="29"/>
      <c r="L38" s="29">
        <v>251</v>
      </c>
      <c r="M38" s="29">
        <v>128.77000000000001</v>
      </c>
      <c r="N38" s="29">
        <v>20.49</v>
      </c>
      <c r="O38" s="29">
        <v>0.16</v>
      </c>
    </row>
    <row r="39" spans="1:15" x14ac:dyDescent="0.25">
      <c r="A39" s="26"/>
      <c r="B39" s="16" t="s">
        <v>39</v>
      </c>
      <c r="C39" s="29"/>
      <c r="D39" s="29">
        <f t="shared" ref="D39:O39" si="5">SUM(D12,D16,D25,D29,D36,D38)</f>
        <v>107.80999999999999</v>
      </c>
      <c r="E39" s="29">
        <f t="shared" si="5"/>
        <v>100.02999999999999</v>
      </c>
      <c r="F39" s="29">
        <f t="shared" si="5"/>
        <v>332.75</v>
      </c>
      <c r="G39" s="29">
        <f t="shared" si="5"/>
        <v>2805.99</v>
      </c>
      <c r="H39" s="29">
        <f t="shared" si="5"/>
        <v>0.96000000000000008</v>
      </c>
      <c r="I39" s="29">
        <f t="shared" si="5"/>
        <v>66.81</v>
      </c>
      <c r="J39" s="29">
        <f t="shared" si="5"/>
        <v>0.31</v>
      </c>
      <c r="K39" s="29">
        <f t="shared" si="5"/>
        <v>2.59</v>
      </c>
      <c r="L39" s="29">
        <f t="shared" si="5"/>
        <v>1352.02</v>
      </c>
      <c r="M39" s="29">
        <f t="shared" si="5"/>
        <v>1428.69</v>
      </c>
      <c r="N39" s="29">
        <f t="shared" si="5"/>
        <v>277.67</v>
      </c>
      <c r="O39" s="29">
        <f t="shared" si="5"/>
        <v>16.46</v>
      </c>
    </row>
  </sheetData>
  <mergeCells count="8">
    <mergeCell ref="G1:O1"/>
    <mergeCell ref="H2:K2"/>
    <mergeCell ref="L2:O2"/>
    <mergeCell ref="A5:B5"/>
    <mergeCell ref="A2:A3"/>
    <mergeCell ref="B2:B3"/>
    <mergeCell ref="D2:F2"/>
    <mergeCell ref="G2:G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opLeftCell="A10" workbookViewId="0">
      <selection activeCell="L10" sqref="L10"/>
    </sheetView>
  </sheetViews>
  <sheetFormatPr defaultRowHeight="15" x14ac:dyDescent="0.25"/>
  <cols>
    <col min="1" max="1" width="9.140625" style="1"/>
    <col min="2" max="2" width="19" style="1" customWidth="1"/>
    <col min="3" max="7" width="9.140625" style="1"/>
    <col min="8" max="8" width="7.28515625" style="1" customWidth="1"/>
    <col min="9" max="9" width="5.5703125" style="1" customWidth="1"/>
    <col min="10" max="10" width="6.42578125" style="1" customWidth="1"/>
    <col min="11" max="12" width="9.140625" style="1"/>
    <col min="13" max="13" width="5" style="1" customWidth="1"/>
    <col min="14" max="14" width="6.7109375" style="1" customWidth="1"/>
    <col min="15" max="15" width="7.42578125" style="1" customWidth="1"/>
  </cols>
  <sheetData>
    <row r="1" spans="1:15" ht="15.75" thickBot="1" x14ac:dyDescent="0.3">
      <c r="A1" s="8"/>
      <c r="B1" s="8"/>
      <c r="C1" s="8"/>
      <c r="D1" s="8"/>
      <c r="E1" s="62" t="s">
        <v>211</v>
      </c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15.75" customHeight="1" thickBot="1" x14ac:dyDescent="0.3">
      <c r="A2" s="63" t="s">
        <v>0</v>
      </c>
      <c r="B2" s="63" t="s">
        <v>1</v>
      </c>
      <c r="C2" s="31" t="s">
        <v>2</v>
      </c>
      <c r="D2" s="67" t="s">
        <v>4</v>
      </c>
      <c r="E2" s="67"/>
      <c r="F2" s="68"/>
      <c r="G2" s="69" t="s">
        <v>5</v>
      </c>
      <c r="H2" s="58" t="s">
        <v>6</v>
      </c>
      <c r="I2" s="59"/>
      <c r="J2" s="59"/>
      <c r="K2" s="60"/>
      <c r="L2" s="58" t="s">
        <v>7</v>
      </c>
      <c r="M2" s="59"/>
      <c r="N2" s="59"/>
      <c r="O2" s="60"/>
    </row>
    <row r="3" spans="1:15" ht="29.25" customHeight="1" thickBot="1" x14ac:dyDescent="0.3">
      <c r="A3" s="64"/>
      <c r="B3" s="64"/>
      <c r="C3" s="40" t="s">
        <v>3</v>
      </c>
      <c r="D3" s="11" t="s">
        <v>8</v>
      </c>
      <c r="E3" s="12" t="s">
        <v>9</v>
      </c>
      <c r="F3" s="13" t="s">
        <v>10</v>
      </c>
      <c r="G3" s="70"/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4" t="s">
        <v>18</v>
      </c>
    </row>
    <row r="4" spans="1:15" ht="15.75" thickBot="1" x14ac:dyDescent="0.3">
      <c r="A4" s="19">
        <v>1</v>
      </c>
      <c r="B4" s="19">
        <v>2</v>
      </c>
      <c r="C4" s="20">
        <v>3</v>
      </c>
      <c r="D4" s="19">
        <v>4</v>
      </c>
      <c r="E4" s="19">
        <v>5</v>
      </c>
      <c r="F4" s="19">
        <v>6</v>
      </c>
      <c r="G4" s="19">
        <v>7</v>
      </c>
      <c r="H4" s="19">
        <v>8</v>
      </c>
      <c r="I4" s="19">
        <v>9</v>
      </c>
      <c r="J4" s="19">
        <v>10</v>
      </c>
      <c r="K4" s="19">
        <v>11</v>
      </c>
      <c r="L4" s="19">
        <v>12</v>
      </c>
      <c r="M4" s="19">
        <v>13</v>
      </c>
      <c r="N4" s="19">
        <v>14</v>
      </c>
      <c r="O4" s="22">
        <v>15</v>
      </c>
    </row>
    <row r="5" spans="1:15" x14ac:dyDescent="0.25">
      <c r="A5" s="72" t="s">
        <v>19</v>
      </c>
      <c r="B5" s="73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ht="30" x14ac:dyDescent="0.25">
      <c r="A6" s="26">
        <v>14</v>
      </c>
      <c r="B6" s="16" t="s">
        <v>53</v>
      </c>
      <c r="C6" s="29">
        <v>15</v>
      </c>
      <c r="D6" s="29">
        <v>0.12</v>
      </c>
      <c r="E6" s="29">
        <v>11.62</v>
      </c>
      <c r="F6" s="29">
        <v>0.19</v>
      </c>
      <c r="G6" s="29">
        <v>99</v>
      </c>
      <c r="H6" s="29"/>
      <c r="I6" s="29"/>
      <c r="J6" s="29">
        <v>0.06</v>
      </c>
      <c r="K6" s="29">
        <v>0.01</v>
      </c>
      <c r="L6" s="29">
        <v>1.58</v>
      </c>
      <c r="M6" s="29">
        <v>1.95</v>
      </c>
      <c r="N6" s="29"/>
      <c r="O6" s="29">
        <v>0.02</v>
      </c>
    </row>
    <row r="7" spans="1:15" s="1" customFormat="1" x14ac:dyDescent="0.25">
      <c r="A7" s="26">
        <v>73</v>
      </c>
      <c r="B7" s="16" t="s">
        <v>88</v>
      </c>
      <c r="C7" s="29">
        <v>50</v>
      </c>
      <c r="D7" s="29">
        <v>0.8</v>
      </c>
      <c r="E7" s="29">
        <v>6.78</v>
      </c>
      <c r="F7" s="29">
        <v>2.4900000000000002</v>
      </c>
      <c r="G7" s="29">
        <v>64.400000000000006</v>
      </c>
      <c r="H7" s="29">
        <v>0.01</v>
      </c>
      <c r="I7" s="29"/>
      <c r="J7" s="29"/>
      <c r="K7" s="29"/>
      <c r="L7" s="29">
        <v>14.18</v>
      </c>
      <c r="M7" s="29">
        <v>10.11</v>
      </c>
      <c r="N7" s="29">
        <v>4.8899999999999997</v>
      </c>
      <c r="O7" s="29">
        <v>0.38</v>
      </c>
    </row>
    <row r="8" spans="1:15" s="1" customFormat="1" x14ac:dyDescent="0.25">
      <c r="A8" s="26">
        <v>243</v>
      </c>
      <c r="B8" s="16" t="s">
        <v>124</v>
      </c>
      <c r="C8" s="29">
        <v>60</v>
      </c>
      <c r="D8" s="29">
        <v>5.86</v>
      </c>
      <c r="E8" s="29">
        <v>10.61</v>
      </c>
      <c r="F8" s="29">
        <v>0.43</v>
      </c>
      <c r="G8" s="29">
        <v>120.8</v>
      </c>
      <c r="H8" s="29">
        <v>0.01</v>
      </c>
      <c r="I8" s="29"/>
      <c r="J8" s="29"/>
      <c r="K8" s="29"/>
      <c r="L8" s="29">
        <v>13.2</v>
      </c>
      <c r="M8" s="29">
        <v>72.599999999999994</v>
      </c>
      <c r="N8" s="29">
        <v>7.83</v>
      </c>
      <c r="O8" s="29">
        <v>0.94</v>
      </c>
    </row>
    <row r="9" spans="1:15" x14ac:dyDescent="0.25">
      <c r="A9" s="26">
        <v>304</v>
      </c>
      <c r="B9" s="33" t="s">
        <v>96</v>
      </c>
      <c r="C9" s="36">
        <v>200</v>
      </c>
      <c r="D9" s="29">
        <v>4.9000000000000004</v>
      </c>
      <c r="E9" s="29">
        <v>6.05</v>
      </c>
      <c r="F9" s="29">
        <v>39.11</v>
      </c>
      <c r="G9" s="29">
        <v>230</v>
      </c>
      <c r="H9" s="29">
        <v>0.17</v>
      </c>
      <c r="I9" s="29"/>
      <c r="J9" s="29"/>
      <c r="K9" s="29"/>
      <c r="L9" s="29">
        <v>34.71</v>
      </c>
      <c r="M9" s="29">
        <v>197.77</v>
      </c>
      <c r="N9" s="29">
        <v>70.010000000000005</v>
      </c>
      <c r="O9" s="29">
        <v>1.35</v>
      </c>
    </row>
    <row r="10" spans="1:15" x14ac:dyDescent="0.25">
      <c r="A10" s="26">
        <v>378</v>
      </c>
      <c r="B10" s="33" t="s">
        <v>78</v>
      </c>
      <c r="C10" s="36">
        <v>200</v>
      </c>
      <c r="D10" s="29">
        <v>1.52</v>
      </c>
      <c r="E10" s="29">
        <v>1.34</v>
      </c>
      <c r="F10" s="29">
        <v>15.9</v>
      </c>
      <c r="G10" s="29">
        <v>80</v>
      </c>
      <c r="H10" s="29">
        <v>0.01</v>
      </c>
      <c r="I10" s="29">
        <v>0.54</v>
      </c>
      <c r="J10" s="29"/>
      <c r="K10" s="29"/>
      <c r="L10" s="29">
        <v>126.6</v>
      </c>
      <c r="M10" s="29">
        <v>82.6</v>
      </c>
      <c r="N10" s="29">
        <v>14.48</v>
      </c>
      <c r="O10" s="29">
        <v>0.52</v>
      </c>
    </row>
    <row r="11" spans="1:15" x14ac:dyDescent="0.25">
      <c r="A11" s="26">
        <v>6</v>
      </c>
      <c r="B11" s="33" t="s">
        <v>21</v>
      </c>
      <c r="C11" s="36">
        <v>30</v>
      </c>
      <c r="D11" s="29">
        <v>2.37</v>
      </c>
      <c r="E11" s="29">
        <v>0.3</v>
      </c>
      <c r="F11" s="29">
        <v>13.86</v>
      </c>
      <c r="G11" s="29">
        <v>61</v>
      </c>
      <c r="H11" s="29">
        <v>0.03</v>
      </c>
      <c r="I11" s="29"/>
      <c r="J11" s="29"/>
      <c r="K11" s="29">
        <v>0.39</v>
      </c>
      <c r="L11" s="29">
        <v>7.53</v>
      </c>
      <c r="M11" s="29">
        <v>16.59</v>
      </c>
      <c r="N11" s="29">
        <v>2.98</v>
      </c>
      <c r="O11" s="29">
        <v>0.15</v>
      </c>
    </row>
    <row r="12" spans="1:15" x14ac:dyDescent="0.25">
      <c r="A12" s="26"/>
      <c r="B12" s="33" t="s">
        <v>40</v>
      </c>
      <c r="C12" s="36">
        <f>SUM(C6:C11)</f>
        <v>555</v>
      </c>
      <c r="D12" s="36">
        <f t="shared" ref="D12:O12" si="0">SUM(D6:D11)</f>
        <v>15.57</v>
      </c>
      <c r="E12" s="36">
        <f t="shared" si="0"/>
        <v>36.699999999999996</v>
      </c>
      <c r="F12" s="36">
        <f t="shared" si="0"/>
        <v>71.97999999999999</v>
      </c>
      <c r="G12" s="36">
        <f t="shared" si="0"/>
        <v>655.20000000000005</v>
      </c>
      <c r="H12" s="36">
        <f t="shared" si="0"/>
        <v>0.23</v>
      </c>
      <c r="I12" s="36">
        <f t="shared" si="0"/>
        <v>0.54</v>
      </c>
      <c r="J12" s="36">
        <f t="shared" si="0"/>
        <v>0.06</v>
      </c>
      <c r="K12" s="36">
        <f t="shared" si="0"/>
        <v>0.4</v>
      </c>
      <c r="L12" s="36">
        <f t="shared" si="0"/>
        <v>197.79999999999998</v>
      </c>
      <c r="M12" s="36">
        <f t="shared" si="0"/>
        <v>381.61999999999995</v>
      </c>
      <c r="N12" s="36">
        <f t="shared" si="0"/>
        <v>100.19000000000001</v>
      </c>
      <c r="O12" s="36">
        <f t="shared" si="0"/>
        <v>3.36</v>
      </c>
    </row>
    <row r="13" spans="1:15" x14ac:dyDescent="0.25">
      <c r="A13" s="26"/>
      <c r="B13" s="33" t="s">
        <v>57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</row>
    <row r="14" spans="1:15" x14ac:dyDescent="0.25">
      <c r="A14" s="26">
        <v>140</v>
      </c>
      <c r="B14" s="33" t="s">
        <v>58</v>
      </c>
      <c r="C14" s="36">
        <v>40</v>
      </c>
      <c r="D14" s="29">
        <v>1.47</v>
      </c>
      <c r="E14" s="29">
        <v>10.77</v>
      </c>
      <c r="F14" s="29">
        <v>22.75</v>
      </c>
      <c r="G14" s="29">
        <v>194</v>
      </c>
      <c r="H14" s="29">
        <v>0.01</v>
      </c>
      <c r="I14" s="29"/>
      <c r="J14" s="29"/>
      <c r="K14" s="29"/>
      <c r="L14" s="29">
        <v>2.82</v>
      </c>
      <c r="M14" s="29">
        <v>14.62</v>
      </c>
      <c r="N14" s="29">
        <v>2.09</v>
      </c>
      <c r="O14" s="29">
        <v>0.21</v>
      </c>
    </row>
    <row r="15" spans="1:15" x14ac:dyDescent="0.25">
      <c r="A15" s="26">
        <v>342</v>
      </c>
      <c r="B15" s="33" t="s">
        <v>121</v>
      </c>
      <c r="C15" s="36">
        <v>180</v>
      </c>
      <c r="D15" s="29">
        <v>3</v>
      </c>
      <c r="E15" s="29">
        <v>1</v>
      </c>
      <c r="F15" s="29">
        <v>42</v>
      </c>
      <c r="G15" s="29">
        <v>189</v>
      </c>
      <c r="H15" s="29">
        <v>0.08</v>
      </c>
      <c r="I15" s="29">
        <v>20</v>
      </c>
      <c r="J15" s="29"/>
      <c r="K15" s="29"/>
      <c r="L15" s="29">
        <v>16</v>
      </c>
      <c r="M15" s="29">
        <v>56</v>
      </c>
      <c r="N15" s="29">
        <v>84</v>
      </c>
      <c r="O15" s="29">
        <v>1.2</v>
      </c>
    </row>
    <row r="16" spans="1:15" x14ac:dyDescent="0.25">
      <c r="A16" s="26"/>
      <c r="B16" s="33" t="s">
        <v>41</v>
      </c>
      <c r="C16" s="36">
        <f>SUM(C14:C15)</f>
        <v>220</v>
      </c>
      <c r="D16" s="36">
        <f t="shared" ref="D16:O16" si="1">SUM(D14:D15)</f>
        <v>4.47</v>
      </c>
      <c r="E16" s="36">
        <f t="shared" si="1"/>
        <v>11.77</v>
      </c>
      <c r="F16" s="36">
        <f t="shared" si="1"/>
        <v>64.75</v>
      </c>
      <c r="G16" s="36">
        <f t="shared" si="1"/>
        <v>383</v>
      </c>
      <c r="H16" s="36">
        <f t="shared" si="1"/>
        <v>0.09</v>
      </c>
      <c r="I16" s="36">
        <f t="shared" si="1"/>
        <v>20</v>
      </c>
      <c r="J16" s="36">
        <f t="shared" si="1"/>
        <v>0</v>
      </c>
      <c r="K16" s="36">
        <f t="shared" si="1"/>
        <v>0</v>
      </c>
      <c r="L16" s="36">
        <f t="shared" si="1"/>
        <v>18.82</v>
      </c>
      <c r="M16" s="36">
        <f t="shared" si="1"/>
        <v>70.62</v>
      </c>
      <c r="N16" s="36">
        <f t="shared" si="1"/>
        <v>86.09</v>
      </c>
      <c r="O16" s="36">
        <f t="shared" si="1"/>
        <v>1.41</v>
      </c>
    </row>
    <row r="17" spans="1:15" x14ac:dyDescent="0.25">
      <c r="A17" s="26"/>
      <c r="B17" s="33" t="s">
        <v>26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s="1" customFormat="1" ht="4.5" customHeight="1" x14ac:dyDescent="0.25">
      <c r="A18" s="26"/>
      <c r="B18" s="33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</row>
    <row r="19" spans="1:15" s="2" customFormat="1" ht="60" x14ac:dyDescent="0.25">
      <c r="A19" s="26">
        <v>96</v>
      </c>
      <c r="B19" s="33" t="s">
        <v>208</v>
      </c>
      <c r="C19" s="29" t="s">
        <v>203</v>
      </c>
      <c r="D19" s="29">
        <v>2.6</v>
      </c>
      <c r="E19" s="29">
        <v>2.5</v>
      </c>
      <c r="F19" s="29">
        <v>15.18</v>
      </c>
      <c r="G19" s="29">
        <v>100.8</v>
      </c>
      <c r="H19" s="29">
        <v>0.08</v>
      </c>
      <c r="I19" s="29">
        <v>5.83</v>
      </c>
      <c r="J19" s="29">
        <v>0.02</v>
      </c>
      <c r="K19" s="29"/>
      <c r="L19" s="29">
        <v>21.23</v>
      </c>
      <c r="M19" s="29">
        <v>183.6</v>
      </c>
      <c r="N19" s="29">
        <v>27.63</v>
      </c>
      <c r="O19" s="29">
        <v>1.02</v>
      </c>
    </row>
    <row r="20" spans="1:15" ht="30" x14ac:dyDescent="0.25">
      <c r="A20" s="26">
        <v>232</v>
      </c>
      <c r="B20" s="33" t="s">
        <v>42</v>
      </c>
      <c r="C20" s="29" t="s">
        <v>178</v>
      </c>
      <c r="D20" s="29">
        <v>11.24</v>
      </c>
      <c r="E20" s="29">
        <v>10.88</v>
      </c>
      <c r="F20" s="29">
        <v>5.79</v>
      </c>
      <c r="G20" s="29">
        <v>235</v>
      </c>
      <c r="H20" s="29">
        <v>0.14000000000000001</v>
      </c>
      <c r="I20" s="29">
        <v>0.35</v>
      </c>
      <c r="J20" s="29">
        <v>0.02</v>
      </c>
      <c r="K20" s="29"/>
      <c r="L20" s="29">
        <v>71.430000000000007</v>
      </c>
      <c r="M20" s="29">
        <v>191</v>
      </c>
      <c r="N20" s="29">
        <v>26.89</v>
      </c>
      <c r="O20" s="29">
        <v>0.64</v>
      </c>
    </row>
    <row r="21" spans="1:15" ht="30" x14ac:dyDescent="0.25">
      <c r="A21" s="26">
        <v>310</v>
      </c>
      <c r="B21" s="33" t="s">
        <v>137</v>
      </c>
      <c r="C21" s="29">
        <v>180</v>
      </c>
      <c r="D21" s="29">
        <v>3.51</v>
      </c>
      <c r="E21" s="29">
        <v>4.67</v>
      </c>
      <c r="F21" s="29">
        <v>27.54</v>
      </c>
      <c r="G21" s="29">
        <v>166.5</v>
      </c>
      <c r="H21" s="29">
        <v>0.16</v>
      </c>
      <c r="I21" s="29">
        <v>14.85</v>
      </c>
      <c r="J21" s="29"/>
      <c r="K21" s="29"/>
      <c r="L21" s="29">
        <v>34.520000000000003</v>
      </c>
      <c r="M21" s="29">
        <v>94.5</v>
      </c>
      <c r="N21" s="29">
        <v>38.130000000000003</v>
      </c>
      <c r="O21" s="29">
        <v>1.59</v>
      </c>
    </row>
    <row r="22" spans="1:15" s="2" customFormat="1" x14ac:dyDescent="0.25">
      <c r="A22" s="26">
        <v>342</v>
      </c>
      <c r="B22" s="33" t="s">
        <v>43</v>
      </c>
      <c r="C22" s="29">
        <v>200</v>
      </c>
      <c r="D22" s="29">
        <v>0.17</v>
      </c>
      <c r="E22" s="29">
        <v>0.16</v>
      </c>
      <c r="F22" s="29">
        <v>22.21</v>
      </c>
      <c r="G22" s="29">
        <v>91</v>
      </c>
      <c r="H22" s="29">
        <v>0.01</v>
      </c>
      <c r="I22" s="29">
        <v>1.82</v>
      </c>
      <c r="J22" s="29"/>
      <c r="K22" s="29"/>
      <c r="L22" s="29">
        <v>14.18</v>
      </c>
      <c r="M22" s="29">
        <v>4.34</v>
      </c>
      <c r="N22" s="29">
        <v>3.56</v>
      </c>
      <c r="O22" s="29">
        <v>0.92</v>
      </c>
    </row>
    <row r="23" spans="1:15" x14ac:dyDescent="0.25">
      <c r="A23" s="26">
        <v>12</v>
      </c>
      <c r="B23" s="33" t="s">
        <v>28</v>
      </c>
      <c r="C23" s="29">
        <v>60</v>
      </c>
      <c r="D23" s="29">
        <v>2.93</v>
      </c>
      <c r="E23" s="29">
        <v>0.63</v>
      </c>
      <c r="F23" s="29">
        <v>24.19</v>
      </c>
      <c r="G23" s="29">
        <v>114</v>
      </c>
      <c r="H23" s="29">
        <v>0.02</v>
      </c>
      <c r="I23" s="29"/>
      <c r="J23" s="29"/>
      <c r="K23" s="29"/>
      <c r="L23" s="29">
        <v>23.8</v>
      </c>
      <c r="M23" s="29">
        <v>51.6</v>
      </c>
      <c r="N23" s="29">
        <v>10.4</v>
      </c>
      <c r="O23" s="29">
        <v>1.36</v>
      </c>
    </row>
    <row r="24" spans="1:15" x14ac:dyDescent="0.25">
      <c r="A24" s="26">
        <v>11</v>
      </c>
      <c r="B24" s="33" t="s">
        <v>29</v>
      </c>
      <c r="C24" s="29">
        <v>30</v>
      </c>
      <c r="D24" s="29">
        <v>2</v>
      </c>
      <c r="E24" s="29">
        <v>0.28999999999999998</v>
      </c>
      <c r="F24" s="29">
        <v>12.67</v>
      </c>
      <c r="G24" s="29">
        <v>61</v>
      </c>
      <c r="H24" s="29">
        <v>0.02</v>
      </c>
      <c r="I24" s="29"/>
      <c r="J24" s="29"/>
      <c r="K24" s="29"/>
      <c r="L24" s="29">
        <v>9.2799999999999994</v>
      </c>
      <c r="M24" s="29">
        <v>13.97</v>
      </c>
      <c r="N24" s="29">
        <v>1.65</v>
      </c>
      <c r="O24" s="29">
        <v>0.21</v>
      </c>
    </row>
    <row r="25" spans="1:15" x14ac:dyDescent="0.25">
      <c r="A25" s="26"/>
      <c r="B25" s="33" t="s">
        <v>44</v>
      </c>
      <c r="C25" s="29">
        <v>872.5</v>
      </c>
      <c r="D25" s="29">
        <f>SUM(D18:D24)</f>
        <v>22.450000000000003</v>
      </c>
      <c r="E25" s="29">
        <f t="shared" ref="E25:O25" si="2">SUM(E18:E24)</f>
        <v>19.13</v>
      </c>
      <c r="F25" s="29">
        <f t="shared" si="2"/>
        <v>107.58</v>
      </c>
      <c r="G25" s="29">
        <f t="shared" si="2"/>
        <v>768.3</v>
      </c>
      <c r="H25" s="29">
        <f t="shared" si="2"/>
        <v>0.43000000000000005</v>
      </c>
      <c r="I25" s="29">
        <f t="shared" si="2"/>
        <v>22.85</v>
      </c>
      <c r="J25" s="29">
        <f t="shared" si="2"/>
        <v>0.04</v>
      </c>
      <c r="K25" s="29">
        <f t="shared" si="2"/>
        <v>0</v>
      </c>
      <c r="L25" s="29">
        <f t="shared" si="2"/>
        <v>174.44000000000003</v>
      </c>
      <c r="M25" s="29">
        <f t="shared" si="2"/>
        <v>539.01</v>
      </c>
      <c r="N25" s="29">
        <f t="shared" si="2"/>
        <v>108.26000000000002</v>
      </c>
      <c r="O25" s="29">
        <f t="shared" si="2"/>
        <v>5.74</v>
      </c>
    </row>
    <row r="26" spans="1:15" x14ac:dyDescent="0.25">
      <c r="A26" s="26"/>
      <c r="B26" s="33" t="s">
        <v>31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</row>
    <row r="27" spans="1:15" s="2" customFormat="1" ht="45" x14ac:dyDescent="0.25">
      <c r="A27" s="26">
        <v>188</v>
      </c>
      <c r="B27" s="33" t="s">
        <v>233</v>
      </c>
      <c r="C27" s="29" t="s">
        <v>179</v>
      </c>
      <c r="D27" s="29">
        <v>15.4</v>
      </c>
      <c r="E27" s="29">
        <v>13.75</v>
      </c>
      <c r="F27" s="29">
        <v>17.579999999999998</v>
      </c>
      <c r="G27" s="29">
        <v>270</v>
      </c>
      <c r="H27" s="29">
        <v>0.04</v>
      </c>
      <c r="I27" s="29">
        <v>0.22</v>
      </c>
      <c r="J27" s="29">
        <v>0.04</v>
      </c>
      <c r="K27" s="29"/>
      <c r="L27" s="29">
        <v>69.88</v>
      </c>
      <c r="M27" s="29">
        <v>199.65</v>
      </c>
      <c r="N27" s="29">
        <v>28.42</v>
      </c>
      <c r="O27" s="29">
        <v>0.32</v>
      </c>
    </row>
    <row r="28" spans="1:15" ht="30" x14ac:dyDescent="0.25">
      <c r="A28" s="26">
        <v>345</v>
      </c>
      <c r="B28" s="33" t="s">
        <v>144</v>
      </c>
      <c r="C28" s="29">
        <v>200</v>
      </c>
      <c r="D28" s="29">
        <v>0.19</v>
      </c>
      <c r="E28" s="29">
        <v>7.0000000000000007E-2</v>
      </c>
      <c r="F28" s="29">
        <v>23.12</v>
      </c>
      <c r="G28" s="29">
        <v>98</v>
      </c>
      <c r="H28" s="29">
        <v>0.01</v>
      </c>
      <c r="I28" s="29">
        <v>1.6</v>
      </c>
      <c r="J28" s="29"/>
      <c r="K28" s="29"/>
      <c r="L28" s="29">
        <v>23.7</v>
      </c>
      <c r="M28" s="29">
        <v>5.74</v>
      </c>
      <c r="N28" s="29">
        <v>5.39</v>
      </c>
      <c r="O28" s="29">
        <v>0.28999999999999998</v>
      </c>
    </row>
    <row r="29" spans="1:15" x14ac:dyDescent="0.25">
      <c r="A29" s="26"/>
      <c r="B29" s="33" t="s">
        <v>45</v>
      </c>
      <c r="C29" s="29">
        <f>SUM(150,C28)</f>
        <v>350</v>
      </c>
      <c r="D29" s="29">
        <f>SUM(D27:D28)</f>
        <v>15.59</v>
      </c>
      <c r="E29" s="29">
        <f t="shared" ref="E29:O29" si="3">SUM(E27:E28)</f>
        <v>13.82</v>
      </c>
      <c r="F29" s="29">
        <f t="shared" si="3"/>
        <v>40.700000000000003</v>
      </c>
      <c r="G29" s="29">
        <f t="shared" si="3"/>
        <v>368</v>
      </c>
      <c r="H29" s="29">
        <f t="shared" si="3"/>
        <v>0.05</v>
      </c>
      <c r="I29" s="29">
        <f t="shared" si="3"/>
        <v>1.82</v>
      </c>
      <c r="J29" s="29">
        <f t="shared" si="3"/>
        <v>0.04</v>
      </c>
      <c r="K29" s="29">
        <f t="shared" si="3"/>
        <v>0</v>
      </c>
      <c r="L29" s="29">
        <f t="shared" si="3"/>
        <v>93.58</v>
      </c>
      <c r="M29" s="29">
        <f t="shared" si="3"/>
        <v>205.39000000000001</v>
      </c>
      <c r="N29" s="29">
        <f t="shared" si="3"/>
        <v>33.81</v>
      </c>
      <c r="O29" s="29">
        <f t="shared" si="3"/>
        <v>0.61</v>
      </c>
    </row>
    <row r="30" spans="1:15" x14ac:dyDescent="0.25">
      <c r="A30" s="26"/>
      <c r="B30" s="33" t="s">
        <v>46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</row>
    <row r="31" spans="1:15" ht="45" x14ac:dyDescent="0.25">
      <c r="A31" s="26">
        <v>45</v>
      </c>
      <c r="B31" s="33" t="s">
        <v>196</v>
      </c>
      <c r="C31" s="29">
        <v>100</v>
      </c>
      <c r="D31" s="29">
        <v>1.44</v>
      </c>
      <c r="E31" s="29">
        <v>4.4800000000000004</v>
      </c>
      <c r="F31" s="29">
        <v>8.52</v>
      </c>
      <c r="G31" s="29">
        <v>80</v>
      </c>
      <c r="H31" s="29">
        <v>0.01</v>
      </c>
      <c r="I31" s="29">
        <v>14.4</v>
      </c>
      <c r="J31" s="29">
        <v>0.01</v>
      </c>
      <c r="K31" s="29"/>
      <c r="L31" s="29">
        <v>45.54</v>
      </c>
      <c r="M31" s="29">
        <v>26.26</v>
      </c>
      <c r="N31" s="29">
        <v>14.85</v>
      </c>
      <c r="O31" s="29">
        <v>0.56000000000000005</v>
      </c>
    </row>
    <row r="32" spans="1:15" ht="45" x14ac:dyDescent="0.25">
      <c r="A32" s="26" t="s">
        <v>262</v>
      </c>
      <c r="B32" s="33" t="s">
        <v>237</v>
      </c>
      <c r="C32" s="29">
        <v>120</v>
      </c>
      <c r="D32" s="29">
        <v>12.82</v>
      </c>
      <c r="E32" s="29">
        <v>19.600000000000001</v>
      </c>
      <c r="F32" s="29">
        <v>8.5299999999999994</v>
      </c>
      <c r="G32" s="29">
        <v>261.8</v>
      </c>
      <c r="H32" s="29">
        <v>7.0000000000000007E-2</v>
      </c>
      <c r="I32" s="29">
        <v>1.41</v>
      </c>
      <c r="J32" s="29">
        <v>0.06</v>
      </c>
      <c r="K32" s="29"/>
      <c r="L32" s="29">
        <v>56.64</v>
      </c>
      <c r="M32" s="29">
        <v>163</v>
      </c>
      <c r="N32" s="29">
        <v>21.3</v>
      </c>
      <c r="O32" s="29">
        <v>1.57</v>
      </c>
    </row>
    <row r="33" spans="1:15" ht="30" x14ac:dyDescent="0.25">
      <c r="A33" s="26" t="s">
        <v>263</v>
      </c>
      <c r="B33" s="33" t="s">
        <v>190</v>
      </c>
      <c r="C33" s="29">
        <v>180</v>
      </c>
      <c r="D33" s="29">
        <v>3.65</v>
      </c>
      <c r="E33" s="29">
        <v>5.09</v>
      </c>
      <c r="F33" s="29">
        <v>24.02</v>
      </c>
      <c r="G33" s="29">
        <v>156.6</v>
      </c>
      <c r="H33" s="29">
        <v>0.14000000000000001</v>
      </c>
      <c r="I33" s="29"/>
      <c r="J33" s="29"/>
      <c r="K33" s="29"/>
      <c r="L33" s="29">
        <v>14.31</v>
      </c>
      <c r="M33" s="29">
        <v>99.77</v>
      </c>
      <c r="N33" s="29">
        <v>34.42</v>
      </c>
      <c r="O33" s="29">
        <v>1.27</v>
      </c>
    </row>
    <row r="34" spans="1:15" ht="30" x14ac:dyDescent="0.25">
      <c r="A34" s="26">
        <v>348</v>
      </c>
      <c r="B34" s="33" t="s">
        <v>200</v>
      </c>
      <c r="C34" s="29">
        <v>200</v>
      </c>
      <c r="D34" s="29">
        <v>0.73</v>
      </c>
      <c r="E34" s="29">
        <v>0.04</v>
      </c>
      <c r="F34" s="29">
        <v>20.58</v>
      </c>
      <c r="G34" s="29">
        <v>102</v>
      </c>
      <c r="H34" s="29"/>
      <c r="I34" s="29">
        <v>24</v>
      </c>
      <c r="J34" s="29"/>
      <c r="K34" s="29"/>
      <c r="L34" s="29">
        <v>15.56</v>
      </c>
      <c r="M34" s="29">
        <v>9.64</v>
      </c>
      <c r="N34" s="29">
        <v>13.03</v>
      </c>
      <c r="O34" s="29">
        <v>0.5</v>
      </c>
    </row>
    <row r="35" spans="1:15" x14ac:dyDescent="0.25">
      <c r="A35" s="26">
        <v>11</v>
      </c>
      <c r="B35" s="33" t="s">
        <v>29</v>
      </c>
      <c r="C35" s="29">
        <v>60</v>
      </c>
      <c r="D35" s="29">
        <v>4</v>
      </c>
      <c r="E35" s="29">
        <v>0.57999999999999996</v>
      </c>
      <c r="F35" s="29">
        <v>25.34</v>
      </c>
      <c r="G35" s="29">
        <v>122</v>
      </c>
      <c r="H35" s="29">
        <v>0.04</v>
      </c>
      <c r="I35" s="29"/>
      <c r="J35" s="29"/>
      <c r="K35" s="29"/>
      <c r="L35" s="29">
        <v>18.559999999999999</v>
      </c>
      <c r="M35" s="29">
        <v>27.94</v>
      </c>
      <c r="N35" s="29">
        <v>3.3</v>
      </c>
      <c r="O35" s="29">
        <v>0.42</v>
      </c>
    </row>
    <row r="36" spans="1:15" x14ac:dyDescent="0.25">
      <c r="A36" s="26"/>
      <c r="B36" s="33" t="s">
        <v>49</v>
      </c>
      <c r="C36" s="29">
        <v>660</v>
      </c>
      <c r="D36" s="29">
        <f t="shared" ref="D36:O36" si="4">SUM(D31:D35)</f>
        <v>22.64</v>
      </c>
      <c r="E36" s="29">
        <f t="shared" si="4"/>
        <v>29.79</v>
      </c>
      <c r="F36" s="29">
        <f t="shared" si="4"/>
        <v>86.99</v>
      </c>
      <c r="G36" s="29">
        <f t="shared" si="4"/>
        <v>722.4</v>
      </c>
      <c r="H36" s="29">
        <f t="shared" si="4"/>
        <v>0.26</v>
      </c>
      <c r="I36" s="29">
        <f t="shared" si="4"/>
        <v>39.81</v>
      </c>
      <c r="J36" s="29">
        <f t="shared" si="4"/>
        <v>6.9999999999999993E-2</v>
      </c>
      <c r="K36" s="29">
        <f t="shared" si="4"/>
        <v>0</v>
      </c>
      <c r="L36" s="29">
        <f t="shared" si="4"/>
        <v>150.61000000000001</v>
      </c>
      <c r="M36" s="29">
        <f t="shared" si="4"/>
        <v>326.60999999999996</v>
      </c>
      <c r="N36" s="29">
        <f t="shared" si="4"/>
        <v>86.899999999999991</v>
      </c>
      <c r="O36" s="29">
        <f t="shared" si="4"/>
        <v>4.32</v>
      </c>
    </row>
    <row r="37" spans="1:15" x14ac:dyDescent="0.25">
      <c r="A37" s="26"/>
      <c r="B37" s="33" t="s">
        <v>50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</row>
    <row r="38" spans="1:15" x14ac:dyDescent="0.25">
      <c r="A38" s="26">
        <v>386</v>
      </c>
      <c r="B38" s="33" t="s">
        <v>38</v>
      </c>
      <c r="C38" s="29">
        <v>200</v>
      </c>
      <c r="D38" s="29">
        <v>6.94</v>
      </c>
      <c r="E38" s="29">
        <v>2.38</v>
      </c>
      <c r="F38" s="29">
        <v>9.66</v>
      </c>
      <c r="G38" s="29">
        <v>100</v>
      </c>
      <c r="H38" s="29">
        <v>0.04</v>
      </c>
      <c r="I38" s="29">
        <v>0.43</v>
      </c>
      <c r="J38" s="29"/>
      <c r="K38" s="29"/>
      <c r="L38" s="29">
        <v>251</v>
      </c>
      <c r="M38" s="29">
        <v>128</v>
      </c>
      <c r="N38" s="29">
        <v>20.49</v>
      </c>
      <c r="O38" s="29">
        <v>0.16</v>
      </c>
    </row>
    <row r="39" spans="1:15" x14ac:dyDescent="0.25">
      <c r="A39" s="26"/>
      <c r="B39" s="33" t="s">
        <v>51</v>
      </c>
      <c r="C39" s="29"/>
      <c r="D39" s="29">
        <f t="shared" ref="D39:O39" si="5">SUM(D12,D16,D25,D29,D36,D38)</f>
        <v>87.66</v>
      </c>
      <c r="E39" s="29">
        <f t="shared" si="5"/>
        <v>113.58999999999997</v>
      </c>
      <c r="F39" s="29">
        <f t="shared" si="5"/>
        <v>381.66</v>
      </c>
      <c r="G39" s="29">
        <f t="shared" si="5"/>
        <v>2996.9</v>
      </c>
      <c r="H39" s="29">
        <f t="shared" si="5"/>
        <v>1.1000000000000001</v>
      </c>
      <c r="I39" s="29">
        <f t="shared" si="5"/>
        <v>85.450000000000017</v>
      </c>
      <c r="J39" s="29">
        <f t="shared" si="5"/>
        <v>0.21000000000000002</v>
      </c>
      <c r="K39" s="29">
        <f t="shared" si="5"/>
        <v>0.4</v>
      </c>
      <c r="L39" s="29">
        <f t="shared" si="5"/>
        <v>886.25</v>
      </c>
      <c r="M39" s="29">
        <f t="shared" si="5"/>
        <v>1651.25</v>
      </c>
      <c r="N39" s="29">
        <f t="shared" si="5"/>
        <v>435.74000000000007</v>
      </c>
      <c r="O39" s="29">
        <f t="shared" si="5"/>
        <v>15.6</v>
      </c>
    </row>
  </sheetData>
  <mergeCells count="8">
    <mergeCell ref="E1:O1"/>
    <mergeCell ref="A5:B5"/>
    <mergeCell ref="L2:O2"/>
    <mergeCell ref="A2:A3"/>
    <mergeCell ref="B2:B3"/>
    <mergeCell ref="D2:F2"/>
    <mergeCell ref="G2:G3"/>
    <mergeCell ref="H2:K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topLeftCell="A13" workbookViewId="0">
      <selection activeCell="L37" sqref="L37"/>
    </sheetView>
  </sheetViews>
  <sheetFormatPr defaultRowHeight="15" x14ac:dyDescent="0.25"/>
  <cols>
    <col min="1" max="1" width="7.42578125" style="1" customWidth="1"/>
    <col min="2" max="2" width="18.42578125" style="1" customWidth="1"/>
    <col min="3" max="3" width="6.7109375" style="1" customWidth="1"/>
    <col min="4" max="4" width="9.140625" style="1"/>
    <col min="5" max="5" width="8" style="1" customWidth="1"/>
    <col min="6" max="6" width="8.7109375" style="1" customWidth="1"/>
    <col min="7" max="7" width="7.5703125" style="1" customWidth="1"/>
    <col min="8" max="8" width="9.140625" style="1"/>
    <col min="9" max="9" width="7.85546875" style="1" customWidth="1"/>
    <col min="10" max="10" width="6" style="1" customWidth="1"/>
    <col min="11" max="11" width="7.5703125" style="1" customWidth="1"/>
    <col min="12" max="12" width="7" style="1" customWidth="1"/>
    <col min="13" max="15" width="9.140625" style="1"/>
  </cols>
  <sheetData>
    <row r="1" spans="1:15" ht="15.75" thickBot="1" x14ac:dyDescent="0.3">
      <c r="A1" s="8"/>
      <c r="B1" s="8"/>
      <c r="C1" s="8"/>
      <c r="D1" s="8"/>
      <c r="E1" s="8"/>
      <c r="F1" s="8"/>
      <c r="G1" s="8"/>
      <c r="H1" s="8"/>
      <c r="I1" s="62" t="s">
        <v>212</v>
      </c>
      <c r="J1" s="62"/>
      <c r="K1" s="62"/>
      <c r="L1" s="62"/>
      <c r="M1" s="62"/>
      <c r="N1" s="62"/>
      <c r="O1" s="62"/>
    </row>
    <row r="2" spans="1:15" ht="15.75" customHeight="1" thickBot="1" x14ac:dyDescent="0.3">
      <c r="A2" s="63" t="s">
        <v>0</v>
      </c>
      <c r="B2" s="65" t="s">
        <v>1</v>
      </c>
      <c r="C2" s="31" t="s">
        <v>2</v>
      </c>
      <c r="D2" s="67" t="s">
        <v>4</v>
      </c>
      <c r="E2" s="67"/>
      <c r="F2" s="68"/>
      <c r="G2" s="69" t="s">
        <v>5</v>
      </c>
      <c r="H2" s="58" t="s">
        <v>6</v>
      </c>
      <c r="I2" s="59"/>
      <c r="J2" s="59"/>
      <c r="K2" s="60"/>
      <c r="L2" s="58" t="s">
        <v>7</v>
      </c>
      <c r="M2" s="59"/>
      <c r="N2" s="59"/>
      <c r="O2" s="60"/>
    </row>
    <row r="3" spans="1:15" ht="30.75" thickBot="1" x14ac:dyDescent="0.3">
      <c r="A3" s="64"/>
      <c r="B3" s="66"/>
      <c r="C3" s="39" t="s">
        <v>3</v>
      </c>
      <c r="D3" s="11" t="s">
        <v>8</v>
      </c>
      <c r="E3" s="12" t="s">
        <v>9</v>
      </c>
      <c r="F3" s="13" t="s">
        <v>10</v>
      </c>
      <c r="G3" s="70"/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4" t="s">
        <v>18</v>
      </c>
    </row>
    <row r="4" spans="1:15" ht="15.75" thickBot="1" x14ac:dyDescent="0.3">
      <c r="A4" s="19">
        <v>1</v>
      </c>
      <c r="B4" s="19">
        <v>2</v>
      </c>
      <c r="C4" s="20">
        <v>3</v>
      </c>
      <c r="D4" s="19">
        <v>4</v>
      </c>
      <c r="E4" s="19">
        <v>5</v>
      </c>
      <c r="F4" s="21">
        <v>6</v>
      </c>
      <c r="G4" s="19">
        <v>7</v>
      </c>
      <c r="H4" s="19">
        <v>8</v>
      </c>
      <c r="I4" s="19">
        <v>9</v>
      </c>
      <c r="J4" s="19">
        <v>10</v>
      </c>
      <c r="K4" s="19">
        <v>11</v>
      </c>
      <c r="L4" s="19">
        <v>12</v>
      </c>
      <c r="M4" s="19">
        <v>13</v>
      </c>
      <c r="N4" s="19">
        <v>14</v>
      </c>
      <c r="O4" s="22">
        <v>15</v>
      </c>
    </row>
    <row r="5" spans="1:15" x14ac:dyDescent="0.25">
      <c r="A5" s="25"/>
      <c r="B5" s="18" t="s">
        <v>52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s="1" customFormat="1" ht="30" x14ac:dyDescent="0.25">
      <c r="A6" s="26">
        <v>14</v>
      </c>
      <c r="B6" s="16" t="s">
        <v>53</v>
      </c>
      <c r="C6" s="29">
        <v>20</v>
      </c>
      <c r="D6" s="29">
        <v>0.16</v>
      </c>
      <c r="E6" s="29">
        <v>14.5</v>
      </c>
      <c r="F6" s="29">
        <v>0.26</v>
      </c>
      <c r="G6" s="29">
        <v>132</v>
      </c>
      <c r="H6" s="29"/>
      <c r="I6" s="29"/>
      <c r="J6" s="29">
        <v>0.08</v>
      </c>
      <c r="K6" s="29">
        <v>0.1</v>
      </c>
      <c r="L6" s="29">
        <v>2.11</v>
      </c>
      <c r="M6" s="29">
        <v>2.61</v>
      </c>
      <c r="N6" s="29"/>
      <c r="O6" s="29"/>
    </row>
    <row r="7" spans="1:15" s="1" customFormat="1" x14ac:dyDescent="0.25">
      <c r="A7" s="26">
        <v>16</v>
      </c>
      <c r="B7" s="16" t="s">
        <v>129</v>
      </c>
      <c r="C7" s="29">
        <v>30</v>
      </c>
      <c r="D7" s="29">
        <v>5.45</v>
      </c>
      <c r="E7" s="29">
        <v>8.85</v>
      </c>
      <c r="F7" s="29"/>
      <c r="G7" s="29">
        <v>80</v>
      </c>
      <c r="H7" s="29">
        <v>0.01</v>
      </c>
      <c r="I7" s="29">
        <v>7.0000000000000007E-2</v>
      </c>
      <c r="J7" s="29">
        <v>0.06</v>
      </c>
      <c r="K7" s="29"/>
      <c r="L7" s="29">
        <v>234.6</v>
      </c>
      <c r="M7" s="29">
        <v>108.75</v>
      </c>
      <c r="N7" s="29">
        <v>7.61</v>
      </c>
      <c r="O7" s="29">
        <v>0.22</v>
      </c>
    </row>
    <row r="8" spans="1:15" x14ac:dyDescent="0.25">
      <c r="A8" s="26">
        <v>210</v>
      </c>
      <c r="B8" s="16" t="s">
        <v>104</v>
      </c>
      <c r="C8" s="29">
        <v>130</v>
      </c>
      <c r="D8" s="29">
        <v>8.11</v>
      </c>
      <c r="E8" s="29">
        <v>7.83</v>
      </c>
      <c r="F8" s="29">
        <v>7.02</v>
      </c>
      <c r="G8" s="29">
        <v>221.7</v>
      </c>
      <c r="H8" s="29">
        <v>0.04</v>
      </c>
      <c r="I8" s="29">
        <v>0.46</v>
      </c>
      <c r="J8" s="29">
        <v>0.06</v>
      </c>
      <c r="K8" s="29"/>
      <c r="L8" s="29">
        <v>137.19999999999999</v>
      </c>
      <c r="M8" s="29">
        <v>127.16</v>
      </c>
      <c r="N8" s="29">
        <v>12.14</v>
      </c>
      <c r="O8" s="29">
        <v>0.81</v>
      </c>
    </row>
    <row r="9" spans="1:15" s="1" customFormat="1" x14ac:dyDescent="0.25">
      <c r="A9" s="26">
        <v>382</v>
      </c>
      <c r="B9" s="16" t="s">
        <v>54</v>
      </c>
      <c r="C9" s="29">
        <v>200</v>
      </c>
      <c r="D9" s="29">
        <v>4.78</v>
      </c>
      <c r="E9" s="29">
        <v>4.62</v>
      </c>
      <c r="F9" s="29">
        <v>17.399999999999999</v>
      </c>
      <c r="G9" s="29">
        <v>118</v>
      </c>
      <c r="H9" s="29">
        <v>0.02</v>
      </c>
      <c r="I9" s="29">
        <v>0.78</v>
      </c>
      <c r="J9" s="29"/>
      <c r="K9" s="29">
        <v>0.01</v>
      </c>
      <c r="L9" s="29">
        <v>169.18</v>
      </c>
      <c r="M9" s="29">
        <v>124.55</v>
      </c>
      <c r="N9" s="29">
        <v>26.36</v>
      </c>
      <c r="O9" s="29">
        <v>0.51</v>
      </c>
    </row>
    <row r="10" spans="1:15" s="1" customFormat="1" x14ac:dyDescent="0.25">
      <c r="A10" s="26"/>
      <c r="B10" s="16" t="s">
        <v>156</v>
      </c>
      <c r="C10" s="29">
        <v>110</v>
      </c>
      <c r="D10" s="29">
        <v>4.72</v>
      </c>
      <c r="E10" s="29">
        <v>1.73</v>
      </c>
      <c r="F10" s="29">
        <v>6.79</v>
      </c>
      <c r="G10" s="29">
        <v>62</v>
      </c>
      <c r="H10" s="29">
        <v>0.03</v>
      </c>
      <c r="I10" s="29">
        <v>0.69</v>
      </c>
      <c r="J10" s="29"/>
      <c r="K10" s="29"/>
      <c r="L10" s="29">
        <v>142.6</v>
      </c>
      <c r="M10" s="29">
        <v>109.25</v>
      </c>
      <c r="N10" s="29">
        <v>17.25</v>
      </c>
      <c r="O10" s="29">
        <v>0.12</v>
      </c>
    </row>
    <row r="11" spans="1:15" x14ac:dyDescent="0.25">
      <c r="A11" s="26">
        <v>6</v>
      </c>
      <c r="B11" s="16" t="s">
        <v>55</v>
      </c>
      <c r="C11" s="29">
        <v>60</v>
      </c>
      <c r="D11" s="29">
        <v>4.47</v>
      </c>
      <c r="E11" s="29">
        <v>0.6</v>
      </c>
      <c r="F11" s="29">
        <v>34.78</v>
      </c>
      <c r="G11" s="29">
        <v>122</v>
      </c>
      <c r="H11" s="29">
        <v>0.06</v>
      </c>
      <c r="I11" s="29"/>
      <c r="J11" s="29"/>
      <c r="K11" s="29">
        <v>0.78</v>
      </c>
      <c r="L11" s="29">
        <v>15.06</v>
      </c>
      <c r="M11" s="29">
        <v>33.18</v>
      </c>
      <c r="N11" s="29">
        <v>5.96</v>
      </c>
      <c r="O11" s="29">
        <v>0.31</v>
      </c>
    </row>
    <row r="12" spans="1:15" x14ac:dyDescent="0.25">
      <c r="A12" s="26"/>
      <c r="B12" s="16" t="s">
        <v>56</v>
      </c>
      <c r="C12" s="29">
        <f>SUM(C6:C11)</f>
        <v>550</v>
      </c>
      <c r="D12" s="29">
        <f t="shared" ref="D12:O12" si="0">SUM(D6:D11)</f>
        <v>27.689999999999998</v>
      </c>
      <c r="E12" s="29">
        <f t="shared" si="0"/>
        <v>38.129999999999995</v>
      </c>
      <c r="F12" s="29">
        <f t="shared" si="0"/>
        <v>66.25</v>
      </c>
      <c r="G12" s="29">
        <f t="shared" si="0"/>
        <v>735.7</v>
      </c>
      <c r="H12" s="29">
        <f t="shared" si="0"/>
        <v>0.16</v>
      </c>
      <c r="I12" s="29">
        <f t="shared" si="0"/>
        <v>2</v>
      </c>
      <c r="J12" s="29">
        <f t="shared" si="0"/>
        <v>0.2</v>
      </c>
      <c r="K12" s="29">
        <f t="shared" si="0"/>
        <v>0.89</v>
      </c>
      <c r="L12" s="29">
        <f t="shared" si="0"/>
        <v>700.74999999999989</v>
      </c>
      <c r="M12" s="29">
        <f t="shared" si="0"/>
        <v>505.5</v>
      </c>
      <c r="N12" s="29">
        <f t="shared" si="0"/>
        <v>69.319999999999993</v>
      </c>
      <c r="O12" s="29">
        <f t="shared" si="0"/>
        <v>1.9700000000000002</v>
      </c>
    </row>
    <row r="13" spans="1:15" x14ac:dyDescent="0.25">
      <c r="A13" s="26"/>
      <c r="B13" s="16" t="s">
        <v>57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</row>
    <row r="14" spans="1:15" x14ac:dyDescent="0.25">
      <c r="A14" s="26">
        <v>140</v>
      </c>
      <c r="B14" s="16" t="s">
        <v>58</v>
      </c>
      <c r="C14" s="29">
        <v>40</v>
      </c>
      <c r="D14" s="29">
        <v>1.47</v>
      </c>
      <c r="E14" s="29">
        <v>10.77</v>
      </c>
      <c r="F14" s="29">
        <v>22.75</v>
      </c>
      <c r="G14" s="29">
        <v>194</v>
      </c>
      <c r="H14" s="29">
        <v>0.01</v>
      </c>
      <c r="I14" s="29"/>
      <c r="J14" s="29"/>
      <c r="K14" s="29"/>
      <c r="L14" s="29">
        <v>2.82</v>
      </c>
      <c r="M14" s="29">
        <v>14.62</v>
      </c>
      <c r="N14" s="29">
        <v>2.09</v>
      </c>
      <c r="O14" s="29">
        <v>0.21</v>
      </c>
    </row>
    <row r="15" spans="1:15" x14ac:dyDescent="0.25">
      <c r="A15" s="26">
        <v>2</v>
      </c>
      <c r="B15" s="16" t="s">
        <v>59</v>
      </c>
      <c r="C15" s="29">
        <v>180</v>
      </c>
      <c r="D15" s="29">
        <v>0.79</v>
      </c>
      <c r="E15" s="29">
        <v>0.74</v>
      </c>
      <c r="F15" s="29">
        <v>18.73</v>
      </c>
      <c r="G15" s="29">
        <v>85</v>
      </c>
      <c r="H15" s="29">
        <v>0.04</v>
      </c>
      <c r="I15" s="29">
        <v>8.4</v>
      </c>
      <c r="J15" s="29"/>
      <c r="K15" s="29"/>
      <c r="L15" s="29">
        <v>29.57</v>
      </c>
      <c r="M15" s="29">
        <v>20.100000000000001</v>
      </c>
      <c r="N15" s="29">
        <v>16.440000000000001</v>
      </c>
      <c r="O15" s="29">
        <v>4.0199999999999996</v>
      </c>
    </row>
    <row r="16" spans="1:15" x14ac:dyDescent="0.25">
      <c r="A16" s="26"/>
      <c r="B16" s="16" t="s">
        <v>184</v>
      </c>
      <c r="C16" s="29">
        <f>SUM(C14:C15)</f>
        <v>220</v>
      </c>
      <c r="D16" s="29">
        <f t="shared" ref="D16:O16" si="1">SUM(D14:D15)</f>
        <v>2.2599999999999998</v>
      </c>
      <c r="E16" s="29">
        <f t="shared" si="1"/>
        <v>11.51</v>
      </c>
      <c r="F16" s="29">
        <f t="shared" si="1"/>
        <v>41.480000000000004</v>
      </c>
      <c r="G16" s="29">
        <f t="shared" si="1"/>
        <v>279</v>
      </c>
      <c r="H16" s="29">
        <f t="shared" si="1"/>
        <v>0.05</v>
      </c>
      <c r="I16" s="29">
        <f t="shared" si="1"/>
        <v>8.4</v>
      </c>
      <c r="J16" s="29">
        <f t="shared" si="1"/>
        <v>0</v>
      </c>
      <c r="K16" s="29">
        <f t="shared" si="1"/>
        <v>0</v>
      </c>
      <c r="L16" s="29">
        <f t="shared" si="1"/>
        <v>32.39</v>
      </c>
      <c r="M16" s="29">
        <f t="shared" si="1"/>
        <v>34.72</v>
      </c>
      <c r="N16" s="29">
        <f t="shared" si="1"/>
        <v>18.53</v>
      </c>
      <c r="O16" s="29">
        <f t="shared" si="1"/>
        <v>4.2299999999999995</v>
      </c>
    </row>
    <row r="17" spans="1:15" x14ac:dyDescent="0.25">
      <c r="A17" s="26"/>
      <c r="B17" s="16" t="s">
        <v>26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6" customHeight="1" x14ac:dyDescent="0.25">
      <c r="A18" s="26"/>
      <c r="B18" s="16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</row>
    <row r="19" spans="1:15" ht="45" x14ac:dyDescent="0.25">
      <c r="A19" s="26">
        <v>82</v>
      </c>
      <c r="B19" s="16" t="s">
        <v>248</v>
      </c>
      <c r="C19" s="29" t="s">
        <v>249</v>
      </c>
      <c r="D19" s="29">
        <v>2.9</v>
      </c>
      <c r="E19" s="29">
        <v>4.9400000000000004</v>
      </c>
      <c r="F19" s="29">
        <v>15.18</v>
      </c>
      <c r="G19" s="29">
        <v>106.19</v>
      </c>
      <c r="H19" s="29">
        <v>7.0000000000000007E-2</v>
      </c>
      <c r="I19" s="29">
        <v>8.3800000000000008</v>
      </c>
      <c r="J19" s="29">
        <v>0.17</v>
      </c>
      <c r="K19" s="29"/>
      <c r="L19" s="29">
        <v>41.34</v>
      </c>
      <c r="M19" s="29">
        <v>63.63</v>
      </c>
      <c r="N19" s="29">
        <v>31.44</v>
      </c>
      <c r="O19" s="29">
        <v>1.44</v>
      </c>
    </row>
    <row r="20" spans="1:15" ht="30" x14ac:dyDescent="0.25">
      <c r="A20" s="26">
        <v>392</v>
      </c>
      <c r="B20" s="16" t="s">
        <v>145</v>
      </c>
      <c r="C20" s="29" t="s">
        <v>168</v>
      </c>
      <c r="D20" s="29">
        <v>23.84</v>
      </c>
      <c r="E20" s="29">
        <v>12.23</v>
      </c>
      <c r="F20" s="29">
        <v>44.14</v>
      </c>
      <c r="G20" s="29">
        <v>368</v>
      </c>
      <c r="H20" s="29">
        <v>0.17</v>
      </c>
      <c r="I20" s="29">
        <v>0.39</v>
      </c>
      <c r="J20" s="29">
        <v>7.0000000000000007E-2</v>
      </c>
      <c r="K20" s="29"/>
      <c r="L20" s="29">
        <v>24.39</v>
      </c>
      <c r="M20" s="29">
        <v>108.2</v>
      </c>
      <c r="N20" s="29">
        <v>19.18</v>
      </c>
      <c r="O20" s="29">
        <v>0.97</v>
      </c>
    </row>
    <row r="21" spans="1:15" ht="30" x14ac:dyDescent="0.25">
      <c r="A21" s="26">
        <v>342</v>
      </c>
      <c r="B21" s="16" t="s">
        <v>146</v>
      </c>
      <c r="C21" s="29">
        <v>200</v>
      </c>
      <c r="D21" s="29">
        <v>0.15</v>
      </c>
      <c r="E21" s="29">
        <v>0.04</v>
      </c>
      <c r="F21" s="29">
        <v>23.72</v>
      </c>
      <c r="G21" s="29">
        <v>101</v>
      </c>
      <c r="H21" s="29">
        <v>0.01</v>
      </c>
      <c r="I21" s="29">
        <v>1.2</v>
      </c>
      <c r="J21" s="29"/>
      <c r="K21" s="29"/>
      <c r="L21" s="29">
        <v>22.2</v>
      </c>
      <c r="M21" s="29">
        <v>5.22</v>
      </c>
      <c r="N21" s="29">
        <v>4.5199999999999996</v>
      </c>
      <c r="O21" s="29">
        <v>0.15</v>
      </c>
    </row>
    <row r="22" spans="1:15" x14ac:dyDescent="0.25">
      <c r="A22" s="26">
        <v>12</v>
      </c>
      <c r="B22" s="16" t="s">
        <v>28</v>
      </c>
      <c r="C22" s="29">
        <v>60</v>
      </c>
      <c r="D22" s="29">
        <v>2.93</v>
      </c>
      <c r="E22" s="29">
        <v>0.63</v>
      </c>
      <c r="F22" s="29">
        <v>24.19</v>
      </c>
      <c r="G22" s="29">
        <v>114</v>
      </c>
      <c r="H22" s="29">
        <v>7.0000000000000007E-2</v>
      </c>
      <c r="I22" s="29"/>
      <c r="J22" s="29"/>
      <c r="K22" s="29">
        <v>0.54</v>
      </c>
      <c r="L22" s="29">
        <v>23.8</v>
      </c>
      <c r="M22" s="29">
        <v>51.6</v>
      </c>
      <c r="N22" s="29">
        <v>10.4</v>
      </c>
      <c r="O22" s="29">
        <v>1.36</v>
      </c>
    </row>
    <row r="23" spans="1:15" x14ac:dyDescent="0.25">
      <c r="A23" s="26">
        <v>11</v>
      </c>
      <c r="B23" s="16" t="s">
        <v>61</v>
      </c>
      <c r="C23" s="29">
        <v>30</v>
      </c>
      <c r="D23" s="29">
        <v>2</v>
      </c>
      <c r="E23" s="29">
        <v>0.28999999999999998</v>
      </c>
      <c r="F23" s="29">
        <v>12.67</v>
      </c>
      <c r="G23" s="29">
        <v>61</v>
      </c>
      <c r="H23" s="29">
        <v>0.03</v>
      </c>
      <c r="I23" s="29"/>
      <c r="J23" s="29"/>
      <c r="K23" s="29">
        <v>0.39</v>
      </c>
      <c r="L23" s="29">
        <v>9.2799999999999994</v>
      </c>
      <c r="M23" s="29">
        <v>13.97</v>
      </c>
      <c r="N23" s="29">
        <v>1.65</v>
      </c>
      <c r="O23" s="29">
        <v>0.21</v>
      </c>
    </row>
    <row r="24" spans="1:15" x14ac:dyDescent="0.25">
      <c r="A24" s="26"/>
      <c r="B24" s="16" t="s">
        <v>44</v>
      </c>
      <c r="C24" s="29">
        <f>SUM(C18,275,245,C21:C23)</f>
        <v>810</v>
      </c>
      <c r="D24" s="29">
        <f>SUM(D18:D23)</f>
        <v>31.819999999999997</v>
      </c>
      <c r="E24" s="29">
        <f t="shared" ref="E24:O24" si="2">SUM(E18:E23)</f>
        <v>18.13</v>
      </c>
      <c r="F24" s="29">
        <f t="shared" si="2"/>
        <v>119.89999999999999</v>
      </c>
      <c r="G24" s="29">
        <f t="shared" si="2"/>
        <v>750.19</v>
      </c>
      <c r="H24" s="29">
        <f t="shared" si="2"/>
        <v>0.35</v>
      </c>
      <c r="I24" s="29">
        <f t="shared" si="2"/>
        <v>9.9700000000000006</v>
      </c>
      <c r="J24" s="29">
        <f t="shared" si="2"/>
        <v>0.24000000000000002</v>
      </c>
      <c r="K24" s="29">
        <f t="shared" si="2"/>
        <v>0.93</v>
      </c>
      <c r="L24" s="29">
        <f t="shared" si="2"/>
        <v>121.01</v>
      </c>
      <c r="M24" s="29">
        <f t="shared" si="2"/>
        <v>242.62</v>
      </c>
      <c r="N24" s="29">
        <f t="shared" si="2"/>
        <v>67.190000000000012</v>
      </c>
      <c r="O24" s="29">
        <f t="shared" si="2"/>
        <v>4.13</v>
      </c>
    </row>
    <row r="25" spans="1:15" x14ac:dyDescent="0.25">
      <c r="A25" s="26"/>
      <c r="B25" s="16" t="s">
        <v>31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</row>
    <row r="26" spans="1:15" x14ac:dyDescent="0.25">
      <c r="A26" s="26">
        <v>412</v>
      </c>
      <c r="B26" s="16" t="s">
        <v>62</v>
      </c>
      <c r="C26" s="29">
        <v>150</v>
      </c>
      <c r="D26" s="29">
        <v>1.63</v>
      </c>
      <c r="E26" s="29">
        <v>16.649999999999999</v>
      </c>
      <c r="F26" s="29">
        <v>42.39</v>
      </c>
      <c r="G26" s="29">
        <v>379.5</v>
      </c>
      <c r="H26" s="29">
        <v>0.12</v>
      </c>
      <c r="I26" s="29">
        <v>2.08</v>
      </c>
      <c r="J26" s="29">
        <v>0.02</v>
      </c>
      <c r="K26" s="29"/>
      <c r="L26" s="29">
        <v>135.72999999999999</v>
      </c>
      <c r="M26" s="29">
        <v>109.49</v>
      </c>
      <c r="N26" s="29">
        <v>13.33</v>
      </c>
      <c r="O26" s="29">
        <v>1</v>
      </c>
    </row>
    <row r="27" spans="1:15" x14ac:dyDescent="0.25">
      <c r="A27" s="26">
        <v>389</v>
      </c>
      <c r="B27" s="16" t="s">
        <v>63</v>
      </c>
      <c r="C27" s="29">
        <v>200</v>
      </c>
      <c r="D27" s="29">
        <v>0.1</v>
      </c>
      <c r="E27" s="29"/>
      <c r="F27" s="29">
        <v>20.2</v>
      </c>
      <c r="G27" s="29">
        <v>69</v>
      </c>
      <c r="H27" s="29">
        <v>0.02</v>
      </c>
      <c r="I27" s="29">
        <v>4</v>
      </c>
      <c r="J27" s="29">
        <v>0.02</v>
      </c>
      <c r="K27" s="29"/>
      <c r="L27" s="29">
        <v>14</v>
      </c>
      <c r="M27" s="29">
        <v>14</v>
      </c>
      <c r="N27" s="29">
        <v>8</v>
      </c>
      <c r="O27" s="29">
        <v>2.8</v>
      </c>
    </row>
    <row r="28" spans="1:15" x14ac:dyDescent="0.25">
      <c r="A28" s="26"/>
      <c r="B28" s="16" t="s">
        <v>185</v>
      </c>
      <c r="C28" s="29">
        <f>SUM(C26:C27)</f>
        <v>350</v>
      </c>
      <c r="D28" s="29">
        <f t="shared" ref="D28:O28" si="3">SUM(D26:D27)</f>
        <v>1.73</v>
      </c>
      <c r="E28" s="29">
        <f t="shared" si="3"/>
        <v>16.649999999999999</v>
      </c>
      <c r="F28" s="29">
        <f t="shared" si="3"/>
        <v>62.59</v>
      </c>
      <c r="G28" s="29">
        <f t="shared" si="3"/>
        <v>448.5</v>
      </c>
      <c r="H28" s="29">
        <f t="shared" si="3"/>
        <v>0.13999999999999999</v>
      </c>
      <c r="I28" s="29">
        <f t="shared" si="3"/>
        <v>6.08</v>
      </c>
      <c r="J28" s="29">
        <f t="shared" si="3"/>
        <v>0.04</v>
      </c>
      <c r="K28" s="29">
        <f t="shared" si="3"/>
        <v>0</v>
      </c>
      <c r="L28" s="29">
        <f t="shared" si="3"/>
        <v>149.72999999999999</v>
      </c>
      <c r="M28" s="29">
        <f t="shared" si="3"/>
        <v>123.49</v>
      </c>
      <c r="N28" s="29">
        <f t="shared" si="3"/>
        <v>21.33</v>
      </c>
      <c r="O28" s="29">
        <f t="shared" si="3"/>
        <v>3.8</v>
      </c>
    </row>
    <row r="29" spans="1:15" x14ac:dyDescent="0.25">
      <c r="A29" s="26"/>
      <c r="B29" s="16" t="s">
        <v>64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</row>
    <row r="30" spans="1:15" ht="30" x14ac:dyDescent="0.25">
      <c r="A30" s="26">
        <v>20</v>
      </c>
      <c r="B30" s="16" t="s">
        <v>231</v>
      </c>
      <c r="C30" s="29">
        <v>100</v>
      </c>
      <c r="D30" s="29">
        <v>0.7</v>
      </c>
      <c r="E30" s="29">
        <v>5.36</v>
      </c>
      <c r="F30" s="29">
        <v>3.12</v>
      </c>
      <c r="G30" s="29">
        <v>65</v>
      </c>
      <c r="H30" s="29">
        <v>0.02</v>
      </c>
      <c r="I30" s="29">
        <v>4.6900000000000004</v>
      </c>
      <c r="J30" s="29">
        <v>0.02</v>
      </c>
      <c r="K30" s="29"/>
      <c r="L30" s="29">
        <v>22.32</v>
      </c>
      <c r="M30" s="29">
        <v>39.18</v>
      </c>
      <c r="N30" s="29">
        <v>13.18</v>
      </c>
      <c r="O30" s="29">
        <v>0.56999999999999995</v>
      </c>
    </row>
    <row r="31" spans="1:15" ht="75" x14ac:dyDescent="0.25">
      <c r="A31" s="26" t="s">
        <v>264</v>
      </c>
      <c r="B31" s="16" t="s">
        <v>238</v>
      </c>
      <c r="C31" s="29">
        <v>100</v>
      </c>
      <c r="D31" s="29">
        <v>13.45</v>
      </c>
      <c r="E31" s="29">
        <v>29.61</v>
      </c>
      <c r="F31" s="29">
        <v>7.97</v>
      </c>
      <c r="G31" s="29">
        <v>357</v>
      </c>
      <c r="H31" s="29">
        <v>0.06</v>
      </c>
      <c r="I31" s="29">
        <v>0.26</v>
      </c>
      <c r="J31" s="29">
        <v>0.01</v>
      </c>
      <c r="K31" s="29"/>
      <c r="L31" s="29">
        <v>28.12</v>
      </c>
      <c r="M31" s="29">
        <v>131.11000000000001</v>
      </c>
      <c r="N31" s="29">
        <v>21.46</v>
      </c>
      <c r="O31" s="29">
        <v>1.94</v>
      </c>
    </row>
    <row r="32" spans="1:15" x14ac:dyDescent="0.25">
      <c r="A32" s="26">
        <v>143</v>
      </c>
      <c r="B32" s="16" t="s">
        <v>65</v>
      </c>
      <c r="C32" s="29">
        <v>185</v>
      </c>
      <c r="D32" s="29">
        <v>3.36</v>
      </c>
      <c r="E32" s="29">
        <v>5.72</v>
      </c>
      <c r="F32" s="29">
        <v>18.690000000000001</v>
      </c>
      <c r="G32" s="29">
        <v>157.9</v>
      </c>
      <c r="H32" s="29">
        <v>0.14000000000000001</v>
      </c>
      <c r="I32" s="29">
        <v>22.04</v>
      </c>
      <c r="J32" s="29"/>
      <c r="K32" s="29"/>
      <c r="L32" s="29">
        <v>51.17</v>
      </c>
      <c r="M32" s="29">
        <v>88.53</v>
      </c>
      <c r="N32" s="29">
        <v>39.58</v>
      </c>
      <c r="O32" s="29">
        <v>1.38</v>
      </c>
    </row>
    <row r="33" spans="1:15" x14ac:dyDescent="0.25">
      <c r="A33" s="26">
        <v>342</v>
      </c>
      <c r="B33" s="16" t="s">
        <v>66</v>
      </c>
      <c r="C33" s="29">
        <v>200</v>
      </c>
      <c r="D33" s="29">
        <v>0.16</v>
      </c>
      <c r="E33" s="29">
        <v>0.12</v>
      </c>
      <c r="F33" s="29">
        <v>22.08</v>
      </c>
      <c r="G33" s="29">
        <v>91</v>
      </c>
      <c r="H33" s="29">
        <v>0.01</v>
      </c>
      <c r="I33" s="29">
        <v>0.9</v>
      </c>
      <c r="J33" s="29"/>
      <c r="K33" s="29"/>
      <c r="L33" s="29">
        <v>15.36</v>
      </c>
      <c r="M33" s="29">
        <v>6.4</v>
      </c>
      <c r="N33" s="29">
        <v>6.34</v>
      </c>
      <c r="O33" s="29">
        <v>0.99</v>
      </c>
    </row>
    <row r="34" spans="1:15" x14ac:dyDescent="0.25">
      <c r="A34" s="26">
        <v>11</v>
      </c>
      <c r="B34" s="16" t="s">
        <v>61</v>
      </c>
      <c r="C34" s="29">
        <v>60</v>
      </c>
      <c r="D34" s="29">
        <v>4</v>
      </c>
      <c r="E34" s="29">
        <v>0.57999999999999996</v>
      </c>
      <c r="F34" s="29">
        <v>25.34</v>
      </c>
      <c r="G34" s="29">
        <v>122</v>
      </c>
      <c r="H34" s="29">
        <v>0.04</v>
      </c>
      <c r="I34" s="29"/>
      <c r="J34" s="29"/>
      <c r="K34" s="29">
        <v>0.78</v>
      </c>
      <c r="L34" s="29">
        <v>18.559999999999999</v>
      </c>
      <c r="M34" s="29">
        <v>27.94</v>
      </c>
      <c r="N34" s="29">
        <v>3.3</v>
      </c>
      <c r="O34" s="29">
        <v>0.42</v>
      </c>
    </row>
    <row r="35" spans="1:15" x14ac:dyDescent="0.25">
      <c r="A35" s="26"/>
      <c r="B35" s="16" t="s">
        <v>48</v>
      </c>
      <c r="C35" s="29">
        <v>645</v>
      </c>
      <c r="D35" s="29">
        <f t="shared" ref="D35:O35" si="4">SUM(D30:D34)</f>
        <v>21.669999999999998</v>
      </c>
      <c r="E35" s="29">
        <f t="shared" si="4"/>
        <v>41.389999999999993</v>
      </c>
      <c r="F35" s="29">
        <f t="shared" si="4"/>
        <v>77.2</v>
      </c>
      <c r="G35" s="29">
        <f t="shared" si="4"/>
        <v>792.9</v>
      </c>
      <c r="H35" s="29">
        <f t="shared" si="4"/>
        <v>0.27</v>
      </c>
      <c r="I35" s="29">
        <f t="shared" si="4"/>
        <v>27.889999999999997</v>
      </c>
      <c r="J35" s="29">
        <f t="shared" si="4"/>
        <v>0.03</v>
      </c>
      <c r="K35" s="29">
        <f t="shared" si="4"/>
        <v>0.78</v>
      </c>
      <c r="L35" s="29">
        <f t="shared" si="4"/>
        <v>135.53</v>
      </c>
      <c r="M35" s="29">
        <f t="shared" si="4"/>
        <v>293.16000000000003</v>
      </c>
      <c r="N35" s="29">
        <f t="shared" si="4"/>
        <v>83.86</v>
      </c>
      <c r="O35" s="29">
        <f t="shared" si="4"/>
        <v>5.3</v>
      </c>
    </row>
    <row r="36" spans="1:15" x14ac:dyDescent="0.25">
      <c r="A36" s="26"/>
      <c r="B36" s="16" t="s">
        <v>67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</row>
    <row r="37" spans="1:15" x14ac:dyDescent="0.25">
      <c r="A37" s="26">
        <v>386</v>
      </c>
      <c r="B37" s="16" t="s">
        <v>68</v>
      </c>
      <c r="C37" s="29">
        <v>200</v>
      </c>
      <c r="D37" s="29">
        <v>6.94</v>
      </c>
      <c r="E37" s="29">
        <v>2.38</v>
      </c>
      <c r="F37" s="29">
        <v>9.66</v>
      </c>
      <c r="G37" s="29">
        <v>100</v>
      </c>
      <c r="H37" s="29">
        <v>0.04</v>
      </c>
      <c r="I37" s="29">
        <v>0.43</v>
      </c>
      <c r="J37" s="29"/>
      <c r="K37" s="29"/>
      <c r="L37" s="29">
        <v>251</v>
      </c>
      <c r="M37" s="29">
        <v>128.77000000000001</v>
      </c>
      <c r="N37" s="29">
        <v>20.49</v>
      </c>
      <c r="O37" s="29">
        <v>16</v>
      </c>
    </row>
    <row r="38" spans="1:15" x14ac:dyDescent="0.25">
      <c r="A38" s="26"/>
      <c r="B38" s="16" t="s">
        <v>51</v>
      </c>
      <c r="C38" s="29"/>
      <c r="D38" s="29">
        <f t="shared" ref="D38:O38" si="5">SUM(D12,D16,D24,D28,D35,D37)</f>
        <v>92.109999999999985</v>
      </c>
      <c r="E38" s="29">
        <f t="shared" si="5"/>
        <v>128.18999999999997</v>
      </c>
      <c r="F38" s="29">
        <f t="shared" si="5"/>
        <v>377.08000000000004</v>
      </c>
      <c r="G38" s="29">
        <f t="shared" si="5"/>
        <v>3106.2900000000004</v>
      </c>
      <c r="H38" s="29">
        <f t="shared" si="5"/>
        <v>1.01</v>
      </c>
      <c r="I38" s="29">
        <f t="shared" si="5"/>
        <v>54.77</v>
      </c>
      <c r="J38" s="29">
        <f t="shared" si="5"/>
        <v>0.51</v>
      </c>
      <c r="K38" s="29">
        <f t="shared" si="5"/>
        <v>2.6</v>
      </c>
      <c r="L38" s="29">
        <f t="shared" si="5"/>
        <v>1390.4099999999999</v>
      </c>
      <c r="M38" s="29">
        <f t="shared" si="5"/>
        <v>1328.26</v>
      </c>
      <c r="N38" s="29">
        <f t="shared" si="5"/>
        <v>280.72000000000003</v>
      </c>
      <c r="O38" s="29">
        <f t="shared" si="5"/>
        <v>35.43</v>
      </c>
    </row>
    <row r="54" spans="15:15" x14ac:dyDescent="0.25">
      <c r="O54" s="1" t="s">
        <v>130</v>
      </c>
    </row>
  </sheetData>
  <mergeCells count="7">
    <mergeCell ref="I1:O1"/>
    <mergeCell ref="L2:O2"/>
    <mergeCell ref="A2:A3"/>
    <mergeCell ref="B2:B3"/>
    <mergeCell ref="D2:F2"/>
    <mergeCell ref="G2:G3"/>
    <mergeCell ref="H2:K2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tabSelected="1" topLeftCell="A19" workbookViewId="0">
      <selection activeCell="B29" sqref="B29"/>
    </sheetView>
  </sheetViews>
  <sheetFormatPr defaultRowHeight="15" x14ac:dyDescent="0.25"/>
  <cols>
    <col min="1" max="1" width="8.140625" style="1" customWidth="1"/>
    <col min="2" max="2" width="13.7109375" style="1" customWidth="1"/>
    <col min="3" max="3" width="8" style="1" customWidth="1"/>
    <col min="4" max="4" width="7.7109375" style="1" customWidth="1"/>
    <col min="5" max="7" width="9.140625" style="1"/>
    <col min="8" max="8" width="6.85546875" style="1" customWidth="1"/>
    <col min="9" max="9" width="6.5703125" style="1" customWidth="1"/>
    <col min="10" max="10" width="6.7109375" style="1" customWidth="1"/>
    <col min="11" max="15" width="9.140625" style="1"/>
  </cols>
  <sheetData>
    <row r="1" spans="1:15" ht="15.75" thickBot="1" x14ac:dyDescent="0.3">
      <c r="A1" s="8"/>
      <c r="B1" s="37"/>
      <c r="C1" s="8"/>
      <c r="D1" s="8"/>
      <c r="E1" s="8"/>
      <c r="F1" s="8"/>
      <c r="G1" s="8"/>
      <c r="H1" s="8"/>
      <c r="I1" s="8"/>
      <c r="J1" s="8"/>
      <c r="K1" s="62" t="s">
        <v>213</v>
      </c>
      <c r="L1" s="62"/>
      <c r="M1" s="62"/>
      <c r="N1" s="62"/>
      <c r="O1" s="62"/>
    </row>
    <row r="2" spans="1:15" ht="15.75" customHeight="1" thickBot="1" x14ac:dyDescent="0.3">
      <c r="A2" s="63" t="s">
        <v>0</v>
      </c>
      <c r="B2" s="65" t="s">
        <v>1</v>
      </c>
      <c r="C2" s="38" t="s">
        <v>69</v>
      </c>
      <c r="D2" s="67" t="s">
        <v>4</v>
      </c>
      <c r="E2" s="67"/>
      <c r="F2" s="68"/>
      <c r="G2" s="69" t="s">
        <v>5</v>
      </c>
      <c r="H2" s="58" t="s">
        <v>6</v>
      </c>
      <c r="I2" s="59"/>
      <c r="J2" s="59"/>
      <c r="K2" s="60"/>
      <c r="L2" s="58" t="s">
        <v>7</v>
      </c>
      <c r="M2" s="59"/>
      <c r="N2" s="59"/>
      <c r="O2" s="60"/>
    </row>
    <row r="3" spans="1:15" ht="34.5" customHeight="1" thickBot="1" x14ac:dyDescent="0.3">
      <c r="A3" s="64"/>
      <c r="B3" s="66"/>
      <c r="C3" s="39" t="s">
        <v>3</v>
      </c>
      <c r="D3" s="11" t="s">
        <v>8</v>
      </c>
      <c r="E3" s="12" t="s">
        <v>9</v>
      </c>
      <c r="F3" s="13" t="s">
        <v>10</v>
      </c>
      <c r="G3" s="70"/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/>
      <c r="O3" s="14" t="s">
        <v>18</v>
      </c>
    </row>
    <row r="4" spans="1:15" ht="15.75" thickBot="1" x14ac:dyDescent="0.3">
      <c r="A4" s="19">
        <v>1</v>
      </c>
      <c r="B4" s="19">
        <v>2</v>
      </c>
      <c r="C4" s="20">
        <v>3</v>
      </c>
      <c r="D4" s="19">
        <v>4</v>
      </c>
      <c r="E4" s="19">
        <v>5</v>
      </c>
      <c r="F4" s="19">
        <v>6</v>
      </c>
      <c r="G4" s="19">
        <v>7</v>
      </c>
      <c r="H4" s="19">
        <v>8</v>
      </c>
      <c r="I4" s="19">
        <v>9</v>
      </c>
      <c r="J4" s="19">
        <v>10</v>
      </c>
      <c r="K4" s="19">
        <v>11</v>
      </c>
      <c r="L4" s="19">
        <v>12</v>
      </c>
      <c r="M4" s="19">
        <v>13</v>
      </c>
      <c r="N4" s="19">
        <v>14</v>
      </c>
      <c r="O4" s="22">
        <v>15</v>
      </c>
    </row>
    <row r="5" spans="1:15" x14ac:dyDescent="0.25">
      <c r="A5" s="18"/>
      <c r="B5" s="18" t="s">
        <v>52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s="1" customFormat="1" ht="45" x14ac:dyDescent="0.25">
      <c r="A6" s="16">
        <v>14</v>
      </c>
      <c r="B6" s="16" t="s">
        <v>53</v>
      </c>
      <c r="C6" s="29">
        <v>20</v>
      </c>
      <c r="D6" s="29">
        <v>0.16</v>
      </c>
      <c r="E6" s="29">
        <v>14.5</v>
      </c>
      <c r="F6" s="29">
        <v>0.26</v>
      </c>
      <c r="G6" s="29">
        <v>132</v>
      </c>
      <c r="H6" s="29"/>
      <c r="I6" s="29"/>
      <c r="J6" s="29">
        <v>0.08</v>
      </c>
      <c r="K6" s="29">
        <v>0.1</v>
      </c>
      <c r="L6" s="29">
        <v>2.11</v>
      </c>
      <c r="M6" s="29">
        <v>2.61</v>
      </c>
      <c r="N6" s="29"/>
      <c r="O6" s="29"/>
    </row>
    <row r="7" spans="1:15" s="1" customFormat="1" ht="30" x14ac:dyDescent="0.25">
      <c r="A7" s="16">
        <v>243</v>
      </c>
      <c r="B7" s="16" t="s">
        <v>70</v>
      </c>
      <c r="C7" s="29">
        <v>60</v>
      </c>
      <c r="D7" s="29">
        <v>5.86</v>
      </c>
      <c r="E7" s="29">
        <v>10.61</v>
      </c>
      <c r="F7" s="29">
        <v>0.43</v>
      </c>
      <c r="G7" s="29">
        <v>120.8</v>
      </c>
      <c r="H7" s="29">
        <v>0.01</v>
      </c>
      <c r="I7" s="29"/>
      <c r="J7" s="29"/>
      <c r="K7" s="29"/>
      <c r="L7" s="29">
        <v>13.2</v>
      </c>
      <c r="M7" s="29">
        <v>72.599999999999994</v>
      </c>
      <c r="N7" s="29">
        <v>7.83</v>
      </c>
      <c r="O7" s="29">
        <v>0.94</v>
      </c>
    </row>
    <row r="8" spans="1:15" s="1" customFormat="1" ht="75" x14ac:dyDescent="0.25">
      <c r="A8" s="16">
        <v>174</v>
      </c>
      <c r="B8" s="16" t="s">
        <v>171</v>
      </c>
      <c r="C8" s="29" t="s">
        <v>232</v>
      </c>
      <c r="D8" s="29">
        <v>5.12</v>
      </c>
      <c r="E8" s="29">
        <v>9.49</v>
      </c>
      <c r="F8" s="29">
        <v>23.7</v>
      </c>
      <c r="G8" s="29">
        <v>201</v>
      </c>
      <c r="H8" s="29">
        <v>0.06</v>
      </c>
      <c r="I8" s="29">
        <v>0.52</v>
      </c>
      <c r="J8" s="29">
        <v>0.05</v>
      </c>
      <c r="K8" s="29"/>
      <c r="L8" s="29">
        <v>162.34</v>
      </c>
      <c r="M8" s="29">
        <v>154.56</v>
      </c>
      <c r="N8" s="29">
        <v>23.06</v>
      </c>
      <c r="O8" s="29">
        <v>0.48</v>
      </c>
    </row>
    <row r="9" spans="1:15" ht="45" x14ac:dyDescent="0.25">
      <c r="A9" s="33">
        <v>379</v>
      </c>
      <c r="B9" s="33" t="s">
        <v>71</v>
      </c>
      <c r="C9" s="36">
        <v>200</v>
      </c>
      <c r="D9" s="36">
        <v>2.6</v>
      </c>
      <c r="E9" s="36">
        <v>3.06</v>
      </c>
      <c r="F9" s="36">
        <v>15.8</v>
      </c>
      <c r="G9" s="36">
        <v>100</v>
      </c>
      <c r="H9" s="36">
        <v>0.02</v>
      </c>
      <c r="I9" s="36">
        <v>0.78</v>
      </c>
      <c r="J9" s="29"/>
      <c r="K9" s="29"/>
      <c r="L9" s="36">
        <v>168.6</v>
      </c>
      <c r="M9" s="36">
        <v>98.76</v>
      </c>
      <c r="N9" s="36">
        <v>5.61</v>
      </c>
      <c r="O9" s="36">
        <v>0.1</v>
      </c>
    </row>
    <row r="10" spans="1:15" x14ac:dyDescent="0.25">
      <c r="A10" s="33">
        <v>6</v>
      </c>
      <c r="B10" s="33" t="s">
        <v>55</v>
      </c>
      <c r="C10" s="36">
        <v>60</v>
      </c>
      <c r="D10" s="36">
        <v>4.47</v>
      </c>
      <c r="E10" s="36">
        <v>0.6</v>
      </c>
      <c r="F10" s="36">
        <v>34.78</v>
      </c>
      <c r="G10" s="36">
        <v>122</v>
      </c>
      <c r="H10" s="36">
        <v>0.06</v>
      </c>
      <c r="I10" s="29"/>
      <c r="J10" s="29"/>
      <c r="K10" s="29">
        <v>0.78</v>
      </c>
      <c r="L10" s="36">
        <v>15.06</v>
      </c>
      <c r="M10" s="36">
        <v>33.18</v>
      </c>
      <c r="N10" s="36">
        <v>5.96</v>
      </c>
      <c r="O10" s="36">
        <v>0.31</v>
      </c>
    </row>
    <row r="11" spans="1:15" ht="30" x14ac:dyDescent="0.25">
      <c r="A11" s="16"/>
      <c r="B11" s="33" t="s">
        <v>72</v>
      </c>
      <c r="C11" s="36">
        <v>580</v>
      </c>
      <c r="D11" s="36">
        <f>SUM(D6:D10)</f>
        <v>18.21</v>
      </c>
      <c r="E11" s="36">
        <f t="shared" ref="E11:O11" si="0">SUM(E6:E10)</f>
        <v>38.260000000000005</v>
      </c>
      <c r="F11" s="36">
        <f t="shared" si="0"/>
        <v>74.97</v>
      </c>
      <c r="G11" s="36">
        <f t="shared" si="0"/>
        <v>675.8</v>
      </c>
      <c r="H11" s="36">
        <f t="shared" si="0"/>
        <v>0.15</v>
      </c>
      <c r="I11" s="36">
        <f t="shared" si="0"/>
        <v>1.3</v>
      </c>
      <c r="J11" s="36">
        <f t="shared" si="0"/>
        <v>0.13</v>
      </c>
      <c r="K11" s="36">
        <f t="shared" si="0"/>
        <v>0.88</v>
      </c>
      <c r="L11" s="36">
        <f t="shared" si="0"/>
        <v>361.31</v>
      </c>
      <c r="M11" s="36">
        <f t="shared" si="0"/>
        <v>361.71</v>
      </c>
      <c r="N11" s="36">
        <f t="shared" si="0"/>
        <v>42.46</v>
      </c>
      <c r="O11" s="36">
        <f t="shared" si="0"/>
        <v>1.83</v>
      </c>
    </row>
    <row r="12" spans="1:15" x14ac:dyDescent="0.25">
      <c r="A12" s="16"/>
      <c r="B12" s="33" t="s">
        <v>57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</row>
    <row r="13" spans="1:15" x14ac:dyDescent="0.25">
      <c r="A13" s="16"/>
      <c r="B13" s="33" t="s">
        <v>121</v>
      </c>
      <c r="C13" s="36">
        <v>200</v>
      </c>
      <c r="D13" s="36">
        <v>3</v>
      </c>
      <c r="E13" s="36">
        <v>1</v>
      </c>
      <c r="F13" s="36">
        <v>42</v>
      </c>
      <c r="G13" s="36">
        <v>189</v>
      </c>
      <c r="H13" s="36">
        <v>0.08</v>
      </c>
      <c r="I13" s="36">
        <v>20</v>
      </c>
      <c r="J13" s="29"/>
      <c r="K13" s="29"/>
      <c r="L13" s="36">
        <v>16</v>
      </c>
      <c r="M13" s="36">
        <v>56</v>
      </c>
      <c r="N13" s="36">
        <v>84</v>
      </c>
      <c r="O13" s="36">
        <v>1.2</v>
      </c>
    </row>
    <row r="14" spans="1:15" x14ac:dyDescent="0.25">
      <c r="A14" s="16"/>
      <c r="B14" s="33" t="s">
        <v>26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</row>
    <row r="15" spans="1:15" ht="8.25" customHeight="1" x14ac:dyDescent="0.25">
      <c r="A15" s="16"/>
      <c r="B15" s="33"/>
      <c r="C15" s="36"/>
      <c r="D15" s="36"/>
      <c r="E15" s="36"/>
      <c r="F15" s="36"/>
      <c r="G15" s="36"/>
      <c r="H15" s="36"/>
      <c r="I15" s="36"/>
      <c r="J15" s="29"/>
      <c r="K15" s="29"/>
      <c r="L15" s="36"/>
      <c r="M15" s="36"/>
      <c r="N15" s="36"/>
      <c r="O15" s="36"/>
    </row>
    <row r="16" spans="1:15" ht="60" x14ac:dyDescent="0.25">
      <c r="A16" s="16">
        <v>103</v>
      </c>
      <c r="B16" s="33" t="s">
        <v>250</v>
      </c>
      <c r="C16" s="29" t="s">
        <v>60</v>
      </c>
      <c r="D16" s="29">
        <v>3.57</v>
      </c>
      <c r="E16" s="29">
        <v>3.39</v>
      </c>
      <c r="F16" s="29">
        <v>18.850000000000001</v>
      </c>
      <c r="G16" s="29">
        <v>120.15</v>
      </c>
      <c r="H16" s="29">
        <v>0.12</v>
      </c>
      <c r="I16" s="29">
        <v>6.86</v>
      </c>
      <c r="J16" s="29">
        <v>0.02</v>
      </c>
      <c r="K16" s="29"/>
      <c r="L16" s="29">
        <v>41.4</v>
      </c>
      <c r="M16" s="29">
        <v>106.96</v>
      </c>
      <c r="N16" s="29">
        <v>18.899999999999999</v>
      </c>
      <c r="O16" s="29">
        <v>0.66</v>
      </c>
    </row>
    <row r="17" spans="1:15" ht="75" x14ac:dyDescent="0.25">
      <c r="A17" s="16" t="s">
        <v>265</v>
      </c>
      <c r="B17" s="33" t="s">
        <v>226</v>
      </c>
      <c r="C17" s="29">
        <v>100</v>
      </c>
      <c r="D17" s="36">
        <v>15.67</v>
      </c>
      <c r="E17" s="36">
        <v>21.08</v>
      </c>
      <c r="F17" s="36">
        <v>5.18</v>
      </c>
      <c r="G17" s="36">
        <v>248.4</v>
      </c>
      <c r="H17" s="36">
        <v>0.04</v>
      </c>
      <c r="I17" s="36">
        <v>1.2</v>
      </c>
      <c r="J17" s="29"/>
      <c r="K17" s="29"/>
      <c r="L17" s="36">
        <v>16.850000000000001</v>
      </c>
      <c r="M17" s="36">
        <v>138.97</v>
      </c>
      <c r="N17" s="29">
        <v>21.87</v>
      </c>
      <c r="O17" s="36">
        <v>2.2999999999999998</v>
      </c>
    </row>
    <row r="18" spans="1:15" ht="30" x14ac:dyDescent="0.25">
      <c r="A18" s="16">
        <v>321</v>
      </c>
      <c r="B18" s="33" t="s">
        <v>251</v>
      </c>
      <c r="C18" s="29">
        <v>180</v>
      </c>
      <c r="D18" s="29">
        <v>3.7</v>
      </c>
      <c r="E18" s="29">
        <v>5.76</v>
      </c>
      <c r="F18" s="29">
        <v>16.38</v>
      </c>
      <c r="G18" s="29">
        <v>135.18</v>
      </c>
      <c r="H18" s="29">
        <v>0.08</v>
      </c>
      <c r="I18" s="29"/>
      <c r="J18" s="29"/>
      <c r="K18" s="29"/>
      <c r="L18" s="29">
        <v>22.74</v>
      </c>
      <c r="M18" s="29">
        <v>47.66</v>
      </c>
      <c r="N18" s="29">
        <v>9.1999999999999993</v>
      </c>
      <c r="O18" s="29">
        <v>0.96</v>
      </c>
    </row>
    <row r="19" spans="1:15" ht="30" x14ac:dyDescent="0.25">
      <c r="A19" s="16">
        <v>350</v>
      </c>
      <c r="B19" s="33" t="s">
        <v>147</v>
      </c>
      <c r="C19" s="29">
        <v>200</v>
      </c>
      <c r="D19" s="36">
        <v>0.02</v>
      </c>
      <c r="E19" s="36">
        <v>0.05</v>
      </c>
      <c r="F19" s="36">
        <v>14.26</v>
      </c>
      <c r="G19" s="36">
        <v>88</v>
      </c>
      <c r="H19" s="29"/>
      <c r="I19" s="36">
        <v>0.14000000000000001</v>
      </c>
      <c r="J19" s="29"/>
      <c r="K19" s="29"/>
      <c r="L19" s="36">
        <v>14.6</v>
      </c>
      <c r="M19" s="36">
        <v>0.63</v>
      </c>
      <c r="N19" s="36">
        <v>0.42</v>
      </c>
      <c r="O19" s="36">
        <v>0.09</v>
      </c>
    </row>
    <row r="20" spans="1:15" x14ac:dyDescent="0.25">
      <c r="A20" s="16">
        <v>12</v>
      </c>
      <c r="B20" s="33" t="s">
        <v>73</v>
      </c>
      <c r="C20" s="29">
        <v>60</v>
      </c>
      <c r="D20" s="29">
        <v>2.93</v>
      </c>
      <c r="E20" s="29">
        <v>0.63</v>
      </c>
      <c r="F20" s="29">
        <v>24.19</v>
      </c>
      <c r="G20" s="29">
        <v>114</v>
      </c>
      <c r="H20" s="29">
        <v>7.0000000000000007E-2</v>
      </c>
      <c r="I20" s="29"/>
      <c r="J20" s="29"/>
      <c r="K20" s="29">
        <v>0.54</v>
      </c>
      <c r="L20" s="29">
        <v>23.8</v>
      </c>
      <c r="M20" s="29">
        <v>51.6</v>
      </c>
      <c r="N20" s="29">
        <v>10.4</v>
      </c>
      <c r="O20" s="29">
        <v>1.36</v>
      </c>
    </row>
    <row r="21" spans="1:15" ht="30" x14ac:dyDescent="0.25">
      <c r="A21" s="16">
        <v>11</v>
      </c>
      <c r="B21" s="33" t="s">
        <v>61</v>
      </c>
      <c r="C21" s="29">
        <v>30</v>
      </c>
      <c r="D21" s="36">
        <v>2</v>
      </c>
      <c r="E21" s="36">
        <v>0.28999999999999998</v>
      </c>
      <c r="F21" s="36">
        <v>12.67</v>
      </c>
      <c r="G21" s="36">
        <v>61</v>
      </c>
      <c r="H21" s="36">
        <v>0.03</v>
      </c>
      <c r="I21" s="29"/>
      <c r="J21" s="29"/>
      <c r="K21" s="29">
        <v>0.39</v>
      </c>
      <c r="L21" s="36">
        <v>9.2799999999999994</v>
      </c>
      <c r="M21" s="36">
        <v>13.97</v>
      </c>
      <c r="N21" s="29">
        <v>1.65</v>
      </c>
      <c r="O21" s="36">
        <v>0.21</v>
      </c>
    </row>
    <row r="22" spans="1:15" x14ac:dyDescent="0.25">
      <c r="A22" s="16"/>
      <c r="B22" s="33" t="s">
        <v>44</v>
      </c>
      <c r="C22" s="29">
        <v>842.5</v>
      </c>
      <c r="D22" s="29">
        <f>SUM(D15:D21)</f>
        <v>27.889999999999997</v>
      </c>
      <c r="E22" s="29">
        <f t="shared" ref="E22:O22" si="1">SUM(E15:E21)</f>
        <v>31.199999999999996</v>
      </c>
      <c r="F22" s="29">
        <f t="shared" si="1"/>
        <v>91.53</v>
      </c>
      <c r="G22" s="29">
        <f t="shared" si="1"/>
        <v>766.73</v>
      </c>
      <c r="H22" s="29">
        <f t="shared" si="1"/>
        <v>0.33999999999999997</v>
      </c>
      <c r="I22" s="29">
        <f t="shared" si="1"/>
        <v>8.2000000000000011</v>
      </c>
      <c r="J22" s="29">
        <f t="shared" si="1"/>
        <v>0.02</v>
      </c>
      <c r="K22" s="29">
        <f t="shared" si="1"/>
        <v>0.93</v>
      </c>
      <c r="L22" s="29">
        <f t="shared" si="1"/>
        <v>128.66999999999999</v>
      </c>
      <c r="M22" s="29">
        <f t="shared" si="1"/>
        <v>359.79000000000008</v>
      </c>
      <c r="N22" s="29">
        <f t="shared" si="1"/>
        <v>62.44</v>
      </c>
      <c r="O22" s="29">
        <f t="shared" si="1"/>
        <v>5.58</v>
      </c>
    </row>
    <row r="23" spans="1:15" x14ac:dyDescent="0.25">
      <c r="A23" s="16"/>
      <c r="B23" s="33" t="s">
        <v>31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</row>
    <row r="24" spans="1:15" ht="30" x14ac:dyDescent="0.25">
      <c r="A24" s="16">
        <v>406</v>
      </c>
      <c r="B24" s="33" t="s">
        <v>155</v>
      </c>
      <c r="C24" s="29">
        <v>150</v>
      </c>
      <c r="D24" s="29">
        <v>6.3</v>
      </c>
      <c r="E24" s="29">
        <v>3.64</v>
      </c>
      <c r="F24" s="29">
        <v>40.92</v>
      </c>
      <c r="G24" s="29">
        <v>222</v>
      </c>
      <c r="H24" s="29">
        <v>0.12</v>
      </c>
      <c r="I24" s="29">
        <v>2.08</v>
      </c>
      <c r="J24" s="29">
        <v>0.02</v>
      </c>
      <c r="K24" s="29"/>
      <c r="L24" s="29">
        <v>105.73</v>
      </c>
      <c r="M24" s="29">
        <v>139.49</v>
      </c>
      <c r="N24" s="29">
        <v>20.329999999999998</v>
      </c>
      <c r="O24" s="29">
        <v>1.3</v>
      </c>
    </row>
    <row r="25" spans="1:15" ht="30" x14ac:dyDescent="0.25">
      <c r="A25" s="16">
        <v>376</v>
      </c>
      <c r="B25" s="33" t="s">
        <v>74</v>
      </c>
      <c r="C25" s="29">
        <v>200</v>
      </c>
      <c r="D25" s="29">
        <v>0.11</v>
      </c>
      <c r="E25" s="29">
        <v>0.03</v>
      </c>
      <c r="F25" s="29">
        <v>13.64</v>
      </c>
      <c r="G25" s="29">
        <v>55</v>
      </c>
      <c r="H25" s="29"/>
      <c r="I25" s="29">
        <v>0.02</v>
      </c>
      <c r="J25" s="29"/>
      <c r="K25" s="29"/>
      <c r="L25" s="29">
        <v>11.1</v>
      </c>
      <c r="M25" s="29">
        <v>4.3</v>
      </c>
      <c r="N25" s="29">
        <v>22.63</v>
      </c>
      <c r="O25" s="29">
        <v>0.47</v>
      </c>
    </row>
    <row r="26" spans="1:15" ht="30" x14ac:dyDescent="0.25">
      <c r="A26" s="16"/>
      <c r="B26" s="33" t="s">
        <v>45</v>
      </c>
      <c r="C26" s="29">
        <f>SUM(C24:C25)</f>
        <v>350</v>
      </c>
      <c r="D26" s="29">
        <f t="shared" ref="D26:O26" si="2">SUM(D24:D25)</f>
        <v>6.41</v>
      </c>
      <c r="E26" s="29">
        <f t="shared" si="2"/>
        <v>3.67</v>
      </c>
      <c r="F26" s="29">
        <f t="shared" si="2"/>
        <v>54.56</v>
      </c>
      <c r="G26" s="29">
        <f t="shared" si="2"/>
        <v>277</v>
      </c>
      <c r="H26" s="29">
        <f t="shared" si="2"/>
        <v>0.12</v>
      </c>
      <c r="I26" s="29">
        <f t="shared" si="2"/>
        <v>2.1</v>
      </c>
      <c r="J26" s="29">
        <f t="shared" si="2"/>
        <v>0.02</v>
      </c>
      <c r="K26" s="29">
        <f t="shared" si="2"/>
        <v>0</v>
      </c>
      <c r="L26" s="29">
        <f t="shared" si="2"/>
        <v>116.83</v>
      </c>
      <c r="M26" s="29">
        <f t="shared" si="2"/>
        <v>143.79000000000002</v>
      </c>
      <c r="N26" s="29">
        <f t="shared" si="2"/>
        <v>42.959999999999994</v>
      </c>
      <c r="O26" s="29">
        <f t="shared" si="2"/>
        <v>1.77</v>
      </c>
    </row>
    <row r="27" spans="1:15" x14ac:dyDescent="0.25">
      <c r="A27" s="16"/>
      <c r="B27" s="33" t="s">
        <v>46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</row>
    <row r="28" spans="1:15" ht="75" x14ac:dyDescent="0.25">
      <c r="A28" s="16">
        <v>42</v>
      </c>
      <c r="B28" s="33" t="s">
        <v>229</v>
      </c>
      <c r="C28" s="29">
        <v>100</v>
      </c>
      <c r="D28" s="29">
        <v>2.72</v>
      </c>
      <c r="E28" s="29">
        <v>7</v>
      </c>
      <c r="F28" s="29">
        <v>2.78</v>
      </c>
      <c r="G28" s="29">
        <v>98</v>
      </c>
      <c r="H28" s="29">
        <v>0.01</v>
      </c>
      <c r="I28" s="29">
        <v>4.18</v>
      </c>
      <c r="J28" s="29"/>
      <c r="K28" s="29"/>
      <c r="L28" s="29">
        <v>9.17</v>
      </c>
      <c r="M28" s="29">
        <v>14.1</v>
      </c>
      <c r="N28" s="29">
        <v>12.6</v>
      </c>
      <c r="O28" s="29">
        <v>0.45</v>
      </c>
    </row>
    <row r="29" spans="1:15" ht="60" x14ac:dyDescent="0.25">
      <c r="A29" s="16">
        <v>229</v>
      </c>
      <c r="B29" s="33" t="s">
        <v>270</v>
      </c>
      <c r="C29" s="29" t="s">
        <v>178</v>
      </c>
      <c r="D29" s="29">
        <v>11.24</v>
      </c>
      <c r="E29" s="29">
        <v>10.88</v>
      </c>
      <c r="F29" s="29">
        <v>5.79</v>
      </c>
      <c r="G29" s="29">
        <v>235</v>
      </c>
      <c r="H29" s="29">
        <v>0.14000000000000001</v>
      </c>
      <c r="I29" s="29">
        <v>0.35</v>
      </c>
      <c r="J29" s="29">
        <v>0.02</v>
      </c>
      <c r="K29" s="29"/>
      <c r="L29" s="29">
        <v>71.430000000000007</v>
      </c>
      <c r="M29" s="29">
        <v>191</v>
      </c>
      <c r="N29" s="29">
        <v>26.89</v>
      </c>
      <c r="O29" s="29">
        <v>0.64</v>
      </c>
    </row>
    <row r="30" spans="1:15" ht="30" x14ac:dyDescent="0.25">
      <c r="A30" s="16">
        <v>199</v>
      </c>
      <c r="B30" s="33" t="s">
        <v>128</v>
      </c>
      <c r="C30" s="29">
        <v>180</v>
      </c>
      <c r="D30" s="29">
        <v>11.16</v>
      </c>
      <c r="E30" s="29">
        <v>10.28</v>
      </c>
      <c r="F30" s="29">
        <v>38.159999999999997</v>
      </c>
      <c r="G30" s="29">
        <v>336</v>
      </c>
      <c r="H30" s="29">
        <v>0.49</v>
      </c>
      <c r="I30" s="29"/>
      <c r="J30" s="29"/>
      <c r="K30" s="29"/>
      <c r="L30" s="29">
        <v>97.48</v>
      </c>
      <c r="M30" s="29">
        <v>243.18</v>
      </c>
      <c r="N30" s="29">
        <v>79.44</v>
      </c>
      <c r="O30" s="29">
        <v>3.1</v>
      </c>
    </row>
    <row r="31" spans="1:15" ht="45" x14ac:dyDescent="0.25">
      <c r="A31" s="16">
        <v>348</v>
      </c>
      <c r="B31" s="33" t="s">
        <v>154</v>
      </c>
      <c r="C31" s="29">
        <v>200</v>
      </c>
      <c r="D31" s="29">
        <v>0.73</v>
      </c>
      <c r="E31" s="29">
        <v>0.04</v>
      </c>
      <c r="F31" s="29">
        <v>28.08</v>
      </c>
      <c r="G31" s="29">
        <v>101.6</v>
      </c>
      <c r="H31" s="29">
        <v>0.08</v>
      </c>
      <c r="I31" s="29">
        <v>0.9</v>
      </c>
      <c r="J31" s="29"/>
      <c r="K31" s="29"/>
      <c r="L31" s="29">
        <v>15.36</v>
      </c>
      <c r="M31" s="29">
        <v>6.4</v>
      </c>
      <c r="N31" s="29">
        <v>6.34</v>
      </c>
      <c r="O31" s="29">
        <v>0.99</v>
      </c>
    </row>
    <row r="32" spans="1:15" ht="30" x14ac:dyDescent="0.25">
      <c r="A32" s="16">
        <v>11</v>
      </c>
      <c r="B32" s="33" t="s">
        <v>61</v>
      </c>
      <c r="C32" s="29">
        <v>60</v>
      </c>
      <c r="D32" s="29">
        <v>4</v>
      </c>
      <c r="E32" s="29">
        <v>0.57999999999999996</v>
      </c>
      <c r="F32" s="29">
        <v>25.34</v>
      </c>
      <c r="G32" s="29">
        <v>122</v>
      </c>
      <c r="H32" s="29">
        <v>0.04</v>
      </c>
      <c r="I32" s="29"/>
      <c r="J32" s="29"/>
      <c r="K32" s="29">
        <v>0.78</v>
      </c>
      <c r="L32" s="29">
        <v>18.559999999999999</v>
      </c>
      <c r="M32" s="29">
        <v>27.94</v>
      </c>
      <c r="N32" s="29">
        <v>3.3</v>
      </c>
      <c r="O32" s="29">
        <v>0.42</v>
      </c>
    </row>
    <row r="33" spans="1:15" ht="30" x14ac:dyDescent="0.25">
      <c r="A33" s="16"/>
      <c r="B33" s="33" t="s">
        <v>75</v>
      </c>
      <c r="C33" s="29">
        <f>SUM(C28,130,C30:C32)</f>
        <v>670</v>
      </c>
      <c r="D33" s="29">
        <f>SUM(D28:D32)</f>
        <v>29.85</v>
      </c>
      <c r="E33" s="29">
        <f t="shared" ref="E33:O33" si="3">SUM(E28:E32)</f>
        <v>28.78</v>
      </c>
      <c r="F33" s="29">
        <f t="shared" si="3"/>
        <v>100.15</v>
      </c>
      <c r="G33" s="29">
        <f t="shared" si="3"/>
        <v>892.6</v>
      </c>
      <c r="H33" s="29">
        <f t="shared" si="3"/>
        <v>0.76</v>
      </c>
      <c r="I33" s="29">
        <f t="shared" si="3"/>
        <v>5.43</v>
      </c>
      <c r="J33" s="29">
        <f t="shared" si="3"/>
        <v>0.02</v>
      </c>
      <c r="K33" s="29">
        <f t="shared" si="3"/>
        <v>0.78</v>
      </c>
      <c r="L33" s="29">
        <f t="shared" si="3"/>
        <v>212</v>
      </c>
      <c r="M33" s="29">
        <f t="shared" si="3"/>
        <v>482.61999999999995</v>
      </c>
      <c r="N33" s="29">
        <f t="shared" si="3"/>
        <v>128.57000000000002</v>
      </c>
      <c r="O33" s="29">
        <f t="shared" si="3"/>
        <v>5.6000000000000005</v>
      </c>
    </row>
    <row r="34" spans="1:15" x14ac:dyDescent="0.25">
      <c r="A34" s="16"/>
      <c r="B34" s="33" t="s">
        <v>67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</row>
    <row r="35" spans="1:15" x14ac:dyDescent="0.25">
      <c r="A35" s="16">
        <v>386</v>
      </c>
      <c r="B35" s="33" t="s">
        <v>76</v>
      </c>
      <c r="C35" s="29">
        <v>200</v>
      </c>
      <c r="D35" s="29">
        <v>4.91</v>
      </c>
      <c r="E35" s="29">
        <v>3.96</v>
      </c>
      <c r="F35" s="29">
        <v>6.88</v>
      </c>
      <c r="G35" s="29">
        <v>100</v>
      </c>
      <c r="H35" s="29">
        <v>0.03</v>
      </c>
      <c r="I35" s="29">
        <v>0.22</v>
      </c>
      <c r="J35" s="29">
        <v>0.04</v>
      </c>
      <c r="K35" s="29"/>
      <c r="L35" s="29">
        <v>240</v>
      </c>
      <c r="M35" s="29">
        <v>129.04</v>
      </c>
      <c r="N35" s="29">
        <v>18.3</v>
      </c>
      <c r="O35" s="29">
        <v>0.16</v>
      </c>
    </row>
    <row r="36" spans="1:15" x14ac:dyDescent="0.25">
      <c r="A36" s="16"/>
      <c r="B36" s="33" t="s">
        <v>77</v>
      </c>
      <c r="C36" s="29"/>
      <c r="D36" s="29">
        <f t="shared" ref="D36:O36" si="4">SUM(D11,D13,D22,D26,D33,D35)</f>
        <v>90.269999999999982</v>
      </c>
      <c r="E36" s="29">
        <f t="shared" si="4"/>
        <v>106.87</v>
      </c>
      <c r="F36" s="29">
        <f t="shared" si="4"/>
        <v>370.09000000000003</v>
      </c>
      <c r="G36" s="29">
        <f t="shared" si="4"/>
        <v>2901.13</v>
      </c>
      <c r="H36" s="29">
        <f t="shared" si="4"/>
        <v>1.48</v>
      </c>
      <c r="I36" s="29">
        <f t="shared" si="4"/>
        <v>37.25</v>
      </c>
      <c r="J36" s="29">
        <f t="shared" si="4"/>
        <v>0.22999999999999998</v>
      </c>
      <c r="K36" s="29">
        <f t="shared" si="4"/>
        <v>2.59</v>
      </c>
      <c r="L36" s="29">
        <f t="shared" si="4"/>
        <v>1074.81</v>
      </c>
      <c r="M36" s="29">
        <f t="shared" si="4"/>
        <v>1532.9499999999998</v>
      </c>
      <c r="N36" s="29">
        <f t="shared" si="4"/>
        <v>378.73000000000008</v>
      </c>
      <c r="O36" s="29">
        <f t="shared" si="4"/>
        <v>16.14</v>
      </c>
    </row>
    <row r="37" spans="1:15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1:15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</sheetData>
  <mergeCells count="7">
    <mergeCell ref="K1:O1"/>
    <mergeCell ref="L2:O2"/>
    <mergeCell ref="A2:A3"/>
    <mergeCell ref="B2:B3"/>
    <mergeCell ref="D2:F2"/>
    <mergeCell ref="G2:G3"/>
    <mergeCell ref="H2:K2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workbookViewId="0">
      <selection activeCell="A20" sqref="A20"/>
    </sheetView>
  </sheetViews>
  <sheetFormatPr defaultRowHeight="15" x14ac:dyDescent="0.25"/>
  <cols>
    <col min="1" max="1" width="9.140625" style="1"/>
    <col min="2" max="2" width="15.5703125" style="1" customWidth="1"/>
    <col min="3" max="3" width="7.7109375" style="1" customWidth="1"/>
    <col min="4" max="6" width="9.140625" style="1"/>
    <col min="7" max="7" width="7.42578125" style="1" customWidth="1"/>
    <col min="8" max="8" width="7.7109375" style="1" customWidth="1"/>
    <col min="9" max="9" width="7.28515625" style="1" customWidth="1"/>
    <col min="10" max="10" width="6.7109375" style="1" customWidth="1"/>
    <col min="11" max="11" width="6" style="1" customWidth="1"/>
    <col min="12" max="12" width="7.7109375" style="1" customWidth="1"/>
    <col min="13" max="15" width="9.140625" style="1"/>
  </cols>
  <sheetData>
    <row r="1" spans="1:15" ht="15.75" thickBot="1" x14ac:dyDescent="0.3">
      <c r="A1" s="10"/>
      <c r="B1" s="10"/>
      <c r="C1" s="10"/>
      <c r="D1" s="10"/>
      <c r="E1" s="10"/>
      <c r="F1" s="10"/>
      <c r="G1" s="10"/>
      <c r="H1" s="62" t="s">
        <v>214</v>
      </c>
      <c r="I1" s="62"/>
      <c r="J1" s="62"/>
      <c r="K1" s="62"/>
      <c r="L1" s="62"/>
      <c r="M1" s="62"/>
      <c r="N1" s="62"/>
      <c r="O1" s="62"/>
    </row>
    <row r="2" spans="1:15" ht="15.75" customHeight="1" thickBot="1" x14ac:dyDescent="0.3">
      <c r="A2" s="63" t="s">
        <v>0</v>
      </c>
      <c r="B2" s="65" t="s">
        <v>1</v>
      </c>
      <c r="C2" s="22" t="s">
        <v>2</v>
      </c>
      <c r="D2" s="59" t="s">
        <v>4</v>
      </c>
      <c r="E2" s="59"/>
      <c r="F2" s="60"/>
      <c r="G2" s="63" t="s">
        <v>5</v>
      </c>
      <c r="H2" s="58" t="s">
        <v>6</v>
      </c>
      <c r="I2" s="59"/>
      <c r="J2" s="59"/>
      <c r="K2" s="60"/>
      <c r="L2" s="58" t="s">
        <v>7</v>
      </c>
      <c r="M2" s="59"/>
      <c r="N2" s="59"/>
      <c r="O2" s="60"/>
    </row>
    <row r="3" spans="1:15" ht="30" customHeight="1" thickBot="1" x14ac:dyDescent="0.3">
      <c r="A3" s="64"/>
      <c r="B3" s="66"/>
      <c r="C3" s="41" t="s">
        <v>3</v>
      </c>
      <c r="D3" s="42" t="s">
        <v>8</v>
      </c>
      <c r="E3" s="19" t="s">
        <v>9</v>
      </c>
      <c r="F3" s="19" t="s">
        <v>10</v>
      </c>
      <c r="G3" s="64"/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22" t="s">
        <v>18</v>
      </c>
    </row>
    <row r="4" spans="1:15" ht="15.75" thickBot="1" x14ac:dyDescent="0.3">
      <c r="A4" s="19">
        <v>1</v>
      </c>
      <c r="B4" s="19">
        <v>2</v>
      </c>
      <c r="C4" s="19">
        <v>3</v>
      </c>
      <c r="D4" s="19">
        <v>4</v>
      </c>
      <c r="E4" s="19">
        <v>5</v>
      </c>
      <c r="F4" s="19">
        <v>6</v>
      </c>
      <c r="G4" s="19">
        <v>7</v>
      </c>
      <c r="H4" s="19">
        <v>8</v>
      </c>
      <c r="I4" s="19">
        <v>9</v>
      </c>
      <c r="J4" s="19">
        <v>10</v>
      </c>
      <c r="K4" s="19">
        <v>11</v>
      </c>
      <c r="L4" s="19">
        <v>12</v>
      </c>
      <c r="M4" s="19">
        <v>13</v>
      </c>
      <c r="N4" s="19">
        <v>14</v>
      </c>
      <c r="O4" s="22">
        <v>15</v>
      </c>
    </row>
    <row r="5" spans="1:15" x14ac:dyDescent="0.25">
      <c r="A5" s="25"/>
      <c r="B5" s="34" t="s">
        <v>52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s="1" customFormat="1" ht="45" x14ac:dyDescent="0.25">
      <c r="A6" s="26">
        <v>14</v>
      </c>
      <c r="B6" s="30" t="s">
        <v>20</v>
      </c>
      <c r="C6" s="29">
        <v>20</v>
      </c>
      <c r="D6" s="29">
        <v>0.16</v>
      </c>
      <c r="E6" s="29">
        <v>14.5</v>
      </c>
      <c r="F6" s="29">
        <v>0.26</v>
      </c>
      <c r="G6" s="29">
        <v>132</v>
      </c>
      <c r="H6" s="29"/>
      <c r="I6" s="29"/>
      <c r="J6" s="29">
        <v>0.08</v>
      </c>
      <c r="K6" s="29">
        <v>0.1</v>
      </c>
      <c r="L6" s="29">
        <v>2.11</v>
      </c>
      <c r="M6" s="29">
        <v>2.61</v>
      </c>
      <c r="N6" s="29"/>
      <c r="O6" s="29"/>
    </row>
    <row r="7" spans="1:15" s="1" customFormat="1" ht="30" x14ac:dyDescent="0.25">
      <c r="A7" s="26">
        <v>15</v>
      </c>
      <c r="B7" s="30" t="s">
        <v>120</v>
      </c>
      <c r="C7" s="29">
        <v>55</v>
      </c>
      <c r="D7" s="29">
        <v>2.42</v>
      </c>
      <c r="E7" s="29">
        <v>3.87</v>
      </c>
      <c r="F7" s="29">
        <v>3.15</v>
      </c>
      <c r="G7" s="29">
        <v>111</v>
      </c>
      <c r="H7" s="29">
        <v>0.04</v>
      </c>
      <c r="I7" s="29">
        <v>0.48</v>
      </c>
      <c r="J7" s="29">
        <v>0.6</v>
      </c>
      <c r="K7" s="29"/>
      <c r="L7" s="29">
        <v>9.6</v>
      </c>
      <c r="M7" s="29">
        <v>24.6</v>
      </c>
      <c r="N7" s="29">
        <v>6</v>
      </c>
      <c r="O7" s="29">
        <v>0.42</v>
      </c>
    </row>
    <row r="8" spans="1:15" s="1" customFormat="1" ht="60" x14ac:dyDescent="0.25">
      <c r="A8" s="26">
        <v>173</v>
      </c>
      <c r="B8" s="30" t="s">
        <v>172</v>
      </c>
      <c r="C8" s="29" t="s">
        <v>232</v>
      </c>
      <c r="D8" s="29">
        <v>5.67</v>
      </c>
      <c r="E8" s="29">
        <v>10.56</v>
      </c>
      <c r="F8" s="29">
        <v>22.95</v>
      </c>
      <c r="G8" s="29">
        <v>210</v>
      </c>
      <c r="H8" s="29">
        <v>0.09</v>
      </c>
      <c r="I8" s="29">
        <v>0.52</v>
      </c>
      <c r="J8" s="29">
        <v>0.04</v>
      </c>
      <c r="K8" s="29"/>
      <c r="L8" s="29">
        <v>158.94999999999999</v>
      </c>
      <c r="M8" s="29">
        <v>151.29</v>
      </c>
      <c r="N8" s="29">
        <v>40.24</v>
      </c>
      <c r="O8" s="29">
        <v>0.87</v>
      </c>
    </row>
    <row r="9" spans="1:15" x14ac:dyDescent="0.25">
      <c r="A9" s="43">
        <v>378</v>
      </c>
      <c r="B9" s="35" t="s">
        <v>78</v>
      </c>
      <c r="C9" s="36">
        <v>200</v>
      </c>
      <c r="D9" s="36">
        <v>1.52</v>
      </c>
      <c r="E9" s="36">
        <v>1.34</v>
      </c>
      <c r="F9" s="36">
        <v>15.9</v>
      </c>
      <c r="G9" s="36">
        <v>80</v>
      </c>
      <c r="H9" s="36">
        <v>0.01</v>
      </c>
      <c r="I9" s="36">
        <v>0.54</v>
      </c>
      <c r="J9" s="29"/>
      <c r="K9" s="29"/>
      <c r="L9" s="36">
        <v>126.6</v>
      </c>
      <c r="M9" s="36">
        <v>82.6</v>
      </c>
      <c r="N9" s="36">
        <v>14.48</v>
      </c>
      <c r="O9" s="36">
        <v>0.52</v>
      </c>
    </row>
    <row r="10" spans="1:15" x14ac:dyDescent="0.25">
      <c r="A10" s="43">
        <v>6</v>
      </c>
      <c r="B10" s="35" t="s">
        <v>55</v>
      </c>
      <c r="C10" s="36">
        <v>30</v>
      </c>
      <c r="D10" s="36">
        <v>2.23</v>
      </c>
      <c r="E10" s="36">
        <v>0.3</v>
      </c>
      <c r="F10" s="36">
        <v>17.39</v>
      </c>
      <c r="G10" s="36">
        <v>61</v>
      </c>
      <c r="H10" s="36">
        <v>0.03</v>
      </c>
      <c r="I10" s="29"/>
      <c r="J10" s="29"/>
      <c r="K10" s="29">
        <v>0.33</v>
      </c>
      <c r="L10" s="36">
        <v>7.53</v>
      </c>
      <c r="M10" s="36">
        <v>16.59</v>
      </c>
      <c r="N10" s="36">
        <v>2.98</v>
      </c>
      <c r="O10" s="36">
        <v>0.15</v>
      </c>
    </row>
    <row r="11" spans="1:15" ht="30" x14ac:dyDescent="0.25">
      <c r="A11" s="26"/>
      <c r="B11" s="35" t="s">
        <v>72</v>
      </c>
      <c r="C11" s="36">
        <v>545</v>
      </c>
      <c r="D11" s="36">
        <f>SUM(D6:D10)</f>
        <v>12</v>
      </c>
      <c r="E11" s="36">
        <f t="shared" ref="E11:O11" si="0">SUM(E6:E10)</f>
        <v>30.57</v>
      </c>
      <c r="F11" s="36">
        <f t="shared" si="0"/>
        <v>59.65</v>
      </c>
      <c r="G11" s="36">
        <f t="shared" si="0"/>
        <v>594</v>
      </c>
      <c r="H11" s="36">
        <f t="shared" si="0"/>
        <v>0.17</v>
      </c>
      <c r="I11" s="36">
        <f t="shared" si="0"/>
        <v>1.54</v>
      </c>
      <c r="J11" s="36">
        <f t="shared" si="0"/>
        <v>0.72</v>
      </c>
      <c r="K11" s="36">
        <f t="shared" si="0"/>
        <v>0.43000000000000005</v>
      </c>
      <c r="L11" s="36">
        <f t="shared" si="0"/>
        <v>304.78999999999996</v>
      </c>
      <c r="M11" s="36">
        <f t="shared" si="0"/>
        <v>277.69</v>
      </c>
      <c r="N11" s="36">
        <f t="shared" si="0"/>
        <v>63.699999999999996</v>
      </c>
      <c r="O11" s="36">
        <f t="shared" si="0"/>
        <v>1.96</v>
      </c>
    </row>
    <row r="12" spans="1:15" x14ac:dyDescent="0.25">
      <c r="A12" s="26"/>
      <c r="B12" s="35" t="s">
        <v>79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</row>
    <row r="13" spans="1:15" x14ac:dyDescent="0.25">
      <c r="A13" s="26" t="s">
        <v>81</v>
      </c>
      <c r="B13" s="35" t="s">
        <v>80</v>
      </c>
      <c r="C13" s="36">
        <v>50</v>
      </c>
      <c r="D13" s="36">
        <v>0.87</v>
      </c>
      <c r="E13" s="36">
        <v>3.56</v>
      </c>
      <c r="F13" s="36">
        <v>16.13</v>
      </c>
      <c r="G13" s="36">
        <v>100</v>
      </c>
      <c r="H13" s="29"/>
      <c r="I13" s="29"/>
      <c r="J13" s="29"/>
      <c r="K13" s="29"/>
      <c r="L13" s="36">
        <v>34.54</v>
      </c>
      <c r="M13" s="36">
        <v>24.36</v>
      </c>
      <c r="N13" s="36">
        <v>3.92</v>
      </c>
      <c r="O13" s="36">
        <v>7.0000000000000007E-2</v>
      </c>
    </row>
    <row r="14" spans="1:15" x14ac:dyDescent="0.25">
      <c r="A14" s="26">
        <v>2</v>
      </c>
      <c r="B14" s="35" t="s">
        <v>82</v>
      </c>
      <c r="C14" s="36">
        <v>180</v>
      </c>
      <c r="D14" s="36">
        <v>0.79</v>
      </c>
      <c r="E14" s="36">
        <v>0.74</v>
      </c>
      <c r="F14" s="36">
        <v>18.73</v>
      </c>
      <c r="G14" s="36">
        <v>85</v>
      </c>
      <c r="H14" s="36">
        <v>0.04</v>
      </c>
      <c r="I14" s="36">
        <v>8.4</v>
      </c>
      <c r="J14" s="29"/>
      <c r="K14" s="29"/>
      <c r="L14" s="36">
        <v>29.57</v>
      </c>
      <c r="M14" s="36">
        <v>20.100000000000001</v>
      </c>
      <c r="N14" s="36">
        <v>16.440000000000001</v>
      </c>
      <c r="O14" s="36">
        <v>4.0199999999999996</v>
      </c>
    </row>
    <row r="15" spans="1:15" ht="30" x14ac:dyDescent="0.25">
      <c r="A15" s="26"/>
      <c r="B15" s="35" t="s">
        <v>83</v>
      </c>
      <c r="C15" s="29">
        <f>SUM(C13:C14)</f>
        <v>230</v>
      </c>
      <c r="D15" s="29">
        <f t="shared" ref="D15:O15" si="1">SUM(D13:D14)</f>
        <v>1.6600000000000001</v>
      </c>
      <c r="E15" s="29">
        <f t="shared" si="1"/>
        <v>4.3</v>
      </c>
      <c r="F15" s="29">
        <f t="shared" si="1"/>
        <v>34.86</v>
      </c>
      <c r="G15" s="29">
        <f t="shared" si="1"/>
        <v>185</v>
      </c>
      <c r="H15" s="29">
        <f t="shared" si="1"/>
        <v>0.04</v>
      </c>
      <c r="I15" s="29">
        <f t="shared" si="1"/>
        <v>8.4</v>
      </c>
      <c r="J15" s="29">
        <f t="shared" si="1"/>
        <v>0</v>
      </c>
      <c r="K15" s="29">
        <f t="shared" si="1"/>
        <v>0</v>
      </c>
      <c r="L15" s="29">
        <f t="shared" si="1"/>
        <v>64.11</v>
      </c>
      <c r="M15" s="29">
        <f t="shared" si="1"/>
        <v>44.46</v>
      </c>
      <c r="N15" s="29">
        <f t="shared" si="1"/>
        <v>20.36</v>
      </c>
      <c r="O15" s="29">
        <f t="shared" si="1"/>
        <v>4.09</v>
      </c>
    </row>
    <row r="16" spans="1:15" x14ac:dyDescent="0.25">
      <c r="A16" s="26"/>
      <c r="B16" s="35" t="s">
        <v>26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</row>
    <row r="17" spans="1:15" ht="3" customHeight="1" x14ac:dyDescent="0.25">
      <c r="A17" s="26"/>
      <c r="B17" s="35"/>
      <c r="C17" s="29"/>
      <c r="D17" s="36"/>
      <c r="E17" s="36"/>
      <c r="F17" s="36"/>
      <c r="G17" s="36"/>
      <c r="H17" s="36"/>
      <c r="I17" s="36"/>
      <c r="J17" s="29"/>
      <c r="K17" s="29"/>
      <c r="L17" s="36"/>
      <c r="M17" s="36"/>
      <c r="N17" s="36"/>
      <c r="O17" s="36"/>
    </row>
    <row r="18" spans="1:15" ht="30" x14ac:dyDescent="0.25">
      <c r="A18" s="26">
        <v>98</v>
      </c>
      <c r="B18" s="35" t="s">
        <v>84</v>
      </c>
      <c r="C18" s="29" t="s">
        <v>60</v>
      </c>
      <c r="D18" s="36">
        <v>3.57</v>
      </c>
      <c r="E18" s="36">
        <v>3.39</v>
      </c>
      <c r="F18" s="36">
        <v>18.850000000000001</v>
      </c>
      <c r="G18" s="36">
        <v>120.15</v>
      </c>
      <c r="H18" s="36">
        <v>0.12</v>
      </c>
      <c r="I18" s="36">
        <v>6.86</v>
      </c>
      <c r="J18" s="36">
        <v>0.02</v>
      </c>
      <c r="K18" s="29"/>
      <c r="L18" s="36">
        <v>41.4</v>
      </c>
      <c r="M18" s="36">
        <v>106.96</v>
      </c>
      <c r="N18" s="36">
        <v>18.899999999999999</v>
      </c>
      <c r="O18" s="36">
        <v>0.66</v>
      </c>
    </row>
    <row r="19" spans="1:15" ht="30" x14ac:dyDescent="0.25">
      <c r="A19" s="26">
        <v>288</v>
      </c>
      <c r="B19" s="35" t="s">
        <v>85</v>
      </c>
      <c r="C19" s="29">
        <v>100</v>
      </c>
      <c r="D19" s="36">
        <v>21.67</v>
      </c>
      <c r="E19" s="36">
        <v>13.33</v>
      </c>
      <c r="F19" s="36">
        <v>0.48</v>
      </c>
      <c r="G19" s="36">
        <v>206.6</v>
      </c>
      <c r="H19" s="36">
        <v>7.0000000000000007E-2</v>
      </c>
      <c r="I19" s="36">
        <v>1.1499999999999999</v>
      </c>
      <c r="J19" s="36">
        <v>0.06</v>
      </c>
      <c r="K19" s="29"/>
      <c r="L19" s="36">
        <v>40</v>
      </c>
      <c r="M19" s="36">
        <v>143.33000000000001</v>
      </c>
      <c r="N19" s="36">
        <v>20</v>
      </c>
      <c r="O19" s="36">
        <v>1.96</v>
      </c>
    </row>
    <row r="20" spans="1:15" ht="45" x14ac:dyDescent="0.25">
      <c r="A20" s="26" t="s">
        <v>259</v>
      </c>
      <c r="B20" s="35" t="s">
        <v>86</v>
      </c>
      <c r="C20" s="29">
        <v>180</v>
      </c>
      <c r="D20" s="36">
        <v>5.97</v>
      </c>
      <c r="E20" s="36">
        <v>5.76</v>
      </c>
      <c r="F20" s="36">
        <v>18.64</v>
      </c>
      <c r="G20" s="36">
        <v>231.3</v>
      </c>
      <c r="H20" s="36">
        <v>0.08</v>
      </c>
      <c r="I20" s="36"/>
      <c r="J20" s="29"/>
      <c r="K20" s="29"/>
      <c r="L20" s="36">
        <v>22.74</v>
      </c>
      <c r="M20" s="36">
        <v>47.7</v>
      </c>
      <c r="N20" s="36">
        <v>9.1999999999999993</v>
      </c>
      <c r="O20" s="36">
        <v>0.96</v>
      </c>
    </row>
    <row r="21" spans="1:15" ht="30" x14ac:dyDescent="0.25">
      <c r="A21" s="26">
        <v>348</v>
      </c>
      <c r="B21" s="35" t="s">
        <v>87</v>
      </c>
      <c r="C21" s="29">
        <v>200</v>
      </c>
      <c r="D21" s="36">
        <v>0.73</v>
      </c>
      <c r="E21" s="36">
        <v>0.04</v>
      </c>
      <c r="F21" s="36">
        <v>20.58</v>
      </c>
      <c r="G21" s="36">
        <v>102</v>
      </c>
      <c r="H21" s="36">
        <v>0.01</v>
      </c>
      <c r="I21" s="36">
        <v>0.24</v>
      </c>
      <c r="J21" s="29"/>
      <c r="K21" s="29"/>
      <c r="L21" s="36">
        <v>32.32</v>
      </c>
      <c r="M21" s="36">
        <v>19.05</v>
      </c>
      <c r="N21" s="36">
        <v>13.7</v>
      </c>
      <c r="O21" s="36">
        <v>0.46</v>
      </c>
    </row>
    <row r="22" spans="1:15" x14ac:dyDescent="0.25">
      <c r="A22" s="26">
        <v>12</v>
      </c>
      <c r="B22" s="35" t="s">
        <v>73</v>
      </c>
      <c r="C22" s="29">
        <v>60</v>
      </c>
      <c r="D22" s="36">
        <v>2.93</v>
      </c>
      <c r="E22" s="36">
        <v>0.63</v>
      </c>
      <c r="F22" s="36">
        <v>24.19</v>
      </c>
      <c r="G22" s="36">
        <v>114</v>
      </c>
      <c r="H22" s="36">
        <v>7.0000000000000007E-2</v>
      </c>
      <c r="I22" s="29"/>
      <c r="J22" s="29"/>
      <c r="K22" s="29">
        <v>0.54</v>
      </c>
      <c r="L22" s="36">
        <v>23.8</v>
      </c>
      <c r="M22" s="36">
        <v>51.6</v>
      </c>
      <c r="N22" s="36">
        <v>10.4</v>
      </c>
      <c r="O22" s="36">
        <v>1.36</v>
      </c>
    </row>
    <row r="23" spans="1:15" ht="30" x14ac:dyDescent="0.25">
      <c r="A23" s="26">
        <v>11</v>
      </c>
      <c r="B23" s="35" t="s">
        <v>61</v>
      </c>
      <c r="C23" s="29">
        <v>30</v>
      </c>
      <c r="D23" s="36">
        <v>2</v>
      </c>
      <c r="E23" s="36">
        <v>0.28999999999999998</v>
      </c>
      <c r="F23" s="36">
        <v>12.67</v>
      </c>
      <c r="G23" s="36">
        <v>61</v>
      </c>
      <c r="H23" s="36">
        <v>0.03</v>
      </c>
      <c r="I23" s="29"/>
      <c r="J23" s="29"/>
      <c r="K23" s="29">
        <v>0.39</v>
      </c>
      <c r="L23" s="36">
        <v>9.2799999999999994</v>
      </c>
      <c r="M23" s="36">
        <v>13.97</v>
      </c>
      <c r="N23" s="36">
        <v>1.65</v>
      </c>
      <c r="O23" s="36">
        <v>0.21</v>
      </c>
    </row>
    <row r="24" spans="1:15" x14ac:dyDescent="0.25">
      <c r="A24" s="26"/>
      <c r="B24" s="35" t="s">
        <v>44</v>
      </c>
      <c r="C24" s="29">
        <v>845</v>
      </c>
      <c r="D24" s="36">
        <f>SUM(D17:D23)</f>
        <v>36.870000000000005</v>
      </c>
      <c r="E24" s="36">
        <f t="shared" ref="E24:O24" si="2">SUM(E17:E23)</f>
        <v>23.439999999999994</v>
      </c>
      <c r="F24" s="36">
        <f t="shared" si="2"/>
        <v>95.41</v>
      </c>
      <c r="G24" s="36">
        <f t="shared" si="2"/>
        <v>835.05</v>
      </c>
      <c r="H24" s="36">
        <f t="shared" si="2"/>
        <v>0.38</v>
      </c>
      <c r="I24" s="36">
        <f t="shared" si="2"/>
        <v>8.25</v>
      </c>
      <c r="J24" s="36">
        <f t="shared" si="2"/>
        <v>0.08</v>
      </c>
      <c r="K24" s="36">
        <f t="shared" si="2"/>
        <v>0.93</v>
      </c>
      <c r="L24" s="36">
        <f t="shared" si="2"/>
        <v>169.54000000000002</v>
      </c>
      <c r="M24" s="36">
        <f t="shared" si="2"/>
        <v>382.61000000000007</v>
      </c>
      <c r="N24" s="36">
        <f t="shared" si="2"/>
        <v>73.850000000000009</v>
      </c>
      <c r="O24" s="36">
        <f t="shared" si="2"/>
        <v>5.61</v>
      </c>
    </row>
    <row r="25" spans="1:15" x14ac:dyDescent="0.25">
      <c r="A25" s="26"/>
      <c r="B25" s="35" t="s">
        <v>31</v>
      </c>
      <c r="C25" s="29"/>
      <c r="D25" s="36"/>
      <c r="E25" s="36"/>
      <c r="F25" s="36"/>
      <c r="G25" s="36"/>
      <c r="H25" s="36"/>
      <c r="I25" s="36"/>
      <c r="J25" s="36"/>
      <c r="K25" s="29"/>
      <c r="L25" s="36"/>
      <c r="M25" s="36"/>
      <c r="N25" s="36"/>
      <c r="O25" s="36"/>
    </row>
    <row r="26" spans="1:15" ht="45" x14ac:dyDescent="0.25">
      <c r="A26" s="26">
        <v>188</v>
      </c>
      <c r="B26" s="35" t="s">
        <v>234</v>
      </c>
      <c r="C26" s="29" t="s">
        <v>179</v>
      </c>
      <c r="D26" s="36">
        <v>16.34</v>
      </c>
      <c r="E26" s="36">
        <v>12.71</v>
      </c>
      <c r="F26" s="36">
        <v>16.38</v>
      </c>
      <c r="G26" s="36">
        <v>224</v>
      </c>
      <c r="H26" s="36">
        <v>0.03</v>
      </c>
      <c r="I26" s="36">
        <v>0.18</v>
      </c>
      <c r="J26" s="36">
        <v>0.04</v>
      </c>
      <c r="K26" s="29"/>
      <c r="L26" s="36">
        <v>69.88</v>
      </c>
      <c r="M26" s="36">
        <v>199.65</v>
      </c>
      <c r="N26" s="36">
        <v>28.42</v>
      </c>
      <c r="O26" s="36">
        <v>0.32</v>
      </c>
    </row>
    <row r="27" spans="1:15" x14ac:dyDescent="0.25">
      <c r="A27" s="26">
        <v>389</v>
      </c>
      <c r="B27" s="35" t="s">
        <v>63</v>
      </c>
      <c r="C27" s="29">
        <v>200</v>
      </c>
      <c r="D27" s="36">
        <v>0.1</v>
      </c>
      <c r="E27" s="36"/>
      <c r="F27" s="36">
        <v>20.2</v>
      </c>
      <c r="G27" s="36">
        <v>69</v>
      </c>
      <c r="H27" s="36">
        <v>0.02</v>
      </c>
      <c r="I27" s="36">
        <v>4</v>
      </c>
      <c r="J27" s="29">
        <v>0.02</v>
      </c>
      <c r="K27" s="29"/>
      <c r="L27" s="36">
        <v>14</v>
      </c>
      <c r="M27" s="36">
        <v>14</v>
      </c>
      <c r="N27" s="36">
        <v>8</v>
      </c>
      <c r="O27" s="36">
        <v>2.8</v>
      </c>
    </row>
    <row r="28" spans="1:15" ht="30" x14ac:dyDescent="0.25">
      <c r="A28" s="26"/>
      <c r="B28" s="35" t="s">
        <v>45</v>
      </c>
      <c r="C28" s="29">
        <v>320</v>
      </c>
      <c r="D28" s="29">
        <f t="shared" ref="D28:O28" si="3">SUM(D26:D27)</f>
        <v>16.440000000000001</v>
      </c>
      <c r="E28" s="29">
        <f t="shared" si="3"/>
        <v>12.71</v>
      </c>
      <c r="F28" s="29">
        <f t="shared" si="3"/>
        <v>36.58</v>
      </c>
      <c r="G28" s="29">
        <f t="shared" si="3"/>
        <v>293</v>
      </c>
      <c r="H28" s="29">
        <f t="shared" si="3"/>
        <v>0.05</v>
      </c>
      <c r="I28" s="29">
        <f t="shared" si="3"/>
        <v>4.18</v>
      </c>
      <c r="J28" s="29">
        <f t="shared" si="3"/>
        <v>0.06</v>
      </c>
      <c r="K28" s="29">
        <f t="shared" si="3"/>
        <v>0</v>
      </c>
      <c r="L28" s="29">
        <f t="shared" si="3"/>
        <v>83.88</v>
      </c>
      <c r="M28" s="29">
        <f t="shared" si="3"/>
        <v>213.65</v>
      </c>
      <c r="N28" s="29">
        <f t="shared" si="3"/>
        <v>36.42</v>
      </c>
      <c r="O28" s="29">
        <f t="shared" si="3"/>
        <v>3.1199999999999997</v>
      </c>
    </row>
    <row r="29" spans="1:15" x14ac:dyDescent="0.25">
      <c r="A29" s="26"/>
      <c r="B29" s="35" t="s">
        <v>46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</row>
    <row r="30" spans="1:15" ht="30" x14ac:dyDescent="0.25">
      <c r="A30" s="26">
        <v>73</v>
      </c>
      <c r="B30" s="35" t="s">
        <v>88</v>
      </c>
      <c r="C30" s="29">
        <v>100</v>
      </c>
      <c r="D30" s="36">
        <v>1.6</v>
      </c>
      <c r="E30" s="36">
        <v>11.68</v>
      </c>
      <c r="F30" s="36">
        <v>4.6399999999999997</v>
      </c>
      <c r="G30" s="36">
        <v>128.93</v>
      </c>
      <c r="H30" s="36">
        <v>0.01</v>
      </c>
      <c r="I30" s="29"/>
      <c r="J30" s="29"/>
      <c r="K30" s="29"/>
      <c r="L30" s="36">
        <v>28.37</v>
      </c>
      <c r="M30" s="36">
        <v>20.22</v>
      </c>
      <c r="N30" s="36">
        <v>9.7799999999999994</v>
      </c>
      <c r="O30" s="36">
        <v>0.76</v>
      </c>
    </row>
    <row r="31" spans="1:15" ht="30" x14ac:dyDescent="0.25">
      <c r="A31" s="26">
        <v>234</v>
      </c>
      <c r="B31" s="35" t="s">
        <v>89</v>
      </c>
      <c r="C31" s="29">
        <v>100</v>
      </c>
      <c r="D31" s="36">
        <v>8.86</v>
      </c>
      <c r="E31" s="36">
        <v>10.54</v>
      </c>
      <c r="F31" s="36">
        <v>10.89</v>
      </c>
      <c r="G31" s="36">
        <v>171</v>
      </c>
      <c r="H31" s="36">
        <v>0.08</v>
      </c>
      <c r="I31" s="36">
        <v>0.15</v>
      </c>
      <c r="J31" s="36">
        <v>0.02</v>
      </c>
      <c r="K31" s="29"/>
      <c r="L31" s="36">
        <v>32.99</v>
      </c>
      <c r="M31" s="36">
        <v>178.59</v>
      </c>
      <c r="N31" s="36">
        <v>38.54</v>
      </c>
      <c r="O31" s="36">
        <v>0.84</v>
      </c>
    </row>
    <row r="32" spans="1:15" ht="30" x14ac:dyDescent="0.25">
      <c r="A32" s="26">
        <v>312</v>
      </c>
      <c r="B32" s="35" t="s">
        <v>90</v>
      </c>
      <c r="C32" s="29">
        <v>180</v>
      </c>
      <c r="D32" s="36">
        <v>5.35</v>
      </c>
      <c r="E32" s="36">
        <v>4.75</v>
      </c>
      <c r="F32" s="36">
        <v>23.42</v>
      </c>
      <c r="G32" s="36">
        <v>157.5</v>
      </c>
      <c r="H32" s="36">
        <v>0.14000000000000001</v>
      </c>
      <c r="I32" s="36"/>
      <c r="J32" s="29"/>
      <c r="K32" s="29"/>
      <c r="L32" s="36">
        <v>14.31</v>
      </c>
      <c r="M32" s="36">
        <v>99.72</v>
      </c>
      <c r="N32" s="36">
        <v>34.42</v>
      </c>
      <c r="O32" s="36">
        <v>1.27</v>
      </c>
    </row>
    <row r="33" spans="1:15" ht="30" x14ac:dyDescent="0.25">
      <c r="A33" s="26">
        <v>347</v>
      </c>
      <c r="B33" s="35" t="s">
        <v>91</v>
      </c>
      <c r="C33" s="29">
        <v>200</v>
      </c>
      <c r="D33" s="36">
        <v>0.4</v>
      </c>
      <c r="E33" s="36">
        <v>0.1</v>
      </c>
      <c r="F33" s="36">
        <v>33.69</v>
      </c>
      <c r="G33" s="36">
        <v>198.8</v>
      </c>
      <c r="H33" s="36">
        <v>0.03</v>
      </c>
      <c r="I33" s="36">
        <v>7.6</v>
      </c>
      <c r="J33" s="29"/>
      <c r="K33" s="29"/>
      <c r="L33" s="36">
        <v>23.52</v>
      </c>
      <c r="M33" s="36">
        <v>8.5</v>
      </c>
      <c r="N33" s="36">
        <v>6.6</v>
      </c>
      <c r="O33" s="36">
        <v>0.14000000000000001</v>
      </c>
    </row>
    <row r="34" spans="1:15" ht="30" x14ac:dyDescent="0.25">
      <c r="A34" s="26">
        <v>11</v>
      </c>
      <c r="B34" s="35" t="s">
        <v>61</v>
      </c>
      <c r="C34" s="29">
        <v>60</v>
      </c>
      <c r="D34" s="36">
        <v>4</v>
      </c>
      <c r="E34" s="36">
        <v>0.57999999999999996</v>
      </c>
      <c r="F34" s="36">
        <v>25.34</v>
      </c>
      <c r="G34" s="36">
        <v>122</v>
      </c>
      <c r="H34" s="36">
        <v>0.04</v>
      </c>
      <c r="I34" s="29"/>
      <c r="J34" s="29"/>
      <c r="K34" s="29">
        <v>0.78</v>
      </c>
      <c r="L34" s="36">
        <v>18.559999999999999</v>
      </c>
      <c r="M34" s="36">
        <v>27.94</v>
      </c>
      <c r="N34" s="36">
        <v>3.3</v>
      </c>
      <c r="O34" s="36">
        <v>0.42</v>
      </c>
    </row>
    <row r="35" spans="1:15" x14ac:dyDescent="0.25">
      <c r="A35" s="26"/>
      <c r="B35" s="35" t="s">
        <v>75</v>
      </c>
      <c r="C35" s="29">
        <v>640</v>
      </c>
      <c r="D35" s="29">
        <f t="shared" ref="D35:O35" si="4">SUM(D30:D34)</f>
        <v>20.209999999999997</v>
      </c>
      <c r="E35" s="29">
        <f t="shared" si="4"/>
        <v>27.65</v>
      </c>
      <c r="F35" s="29">
        <f t="shared" si="4"/>
        <v>97.98</v>
      </c>
      <c r="G35" s="29">
        <f t="shared" si="4"/>
        <v>778.23</v>
      </c>
      <c r="H35" s="29">
        <f t="shared" si="4"/>
        <v>0.3</v>
      </c>
      <c r="I35" s="29">
        <f t="shared" si="4"/>
        <v>7.75</v>
      </c>
      <c r="J35" s="29">
        <f t="shared" si="4"/>
        <v>0.02</v>
      </c>
      <c r="K35" s="29">
        <f t="shared" si="4"/>
        <v>0.78</v>
      </c>
      <c r="L35" s="29">
        <f t="shared" si="4"/>
        <v>117.75</v>
      </c>
      <c r="M35" s="29">
        <f t="shared" si="4"/>
        <v>334.96999999999997</v>
      </c>
      <c r="N35" s="29">
        <f t="shared" si="4"/>
        <v>92.64</v>
      </c>
      <c r="O35" s="29">
        <f t="shared" si="4"/>
        <v>3.43</v>
      </c>
    </row>
    <row r="36" spans="1:15" x14ac:dyDescent="0.25">
      <c r="A36" s="26"/>
      <c r="B36" s="35" t="s">
        <v>67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</row>
    <row r="37" spans="1:15" x14ac:dyDescent="0.25">
      <c r="A37" s="26"/>
      <c r="B37" s="35" t="s">
        <v>92</v>
      </c>
      <c r="C37" s="29">
        <v>200</v>
      </c>
      <c r="D37" s="36">
        <v>4.91</v>
      </c>
      <c r="E37" s="36">
        <v>3.96</v>
      </c>
      <c r="F37" s="36">
        <v>6.55</v>
      </c>
      <c r="G37" s="36">
        <v>100</v>
      </c>
      <c r="H37" s="36">
        <v>0.05</v>
      </c>
      <c r="I37" s="36">
        <v>0.5</v>
      </c>
      <c r="J37" s="36">
        <v>0.02</v>
      </c>
      <c r="K37" s="29"/>
      <c r="L37" s="36">
        <v>240</v>
      </c>
      <c r="M37" s="36">
        <v>119.6</v>
      </c>
      <c r="N37" s="36">
        <v>18.899999999999999</v>
      </c>
      <c r="O37" s="36">
        <v>0.16</v>
      </c>
    </row>
    <row r="38" spans="1:15" x14ac:dyDescent="0.25">
      <c r="A38" s="26"/>
      <c r="B38" s="35" t="s">
        <v>51</v>
      </c>
      <c r="C38" s="29"/>
      <c r="D38" s="29">
        <f t="shared" ref="D38:O38" si="5">SUM(D11,D15,D24,D28,D35,D37)</f>
        <v>92.089999999999989</v>
      </c>
      <c r="E38" s="29">
        <f t="shared" si="5"/>
        <v>102.62999999999998</v>
      </c>
      <c r="F38" s="29">
        <f t="shared" si="5"/>
        <v>331.03000000000003</v>
      </c>
      <c r="G38" s="29">
        <f t="shared" si="5"/>
        <v>2785.2799999999997</v>
      </c>
      <c r="H38" s="29">
        <f t="shared" si="5"/>
        <v>0.99000000000000021</v>
      </c>
      <c r="I38" s="29">
        <f t="shared" si="5"/>
        <v>30.62</v>
      </c>
      <c r="J38" s="29">
        <f t="shared" si="5"/>
        <v>0.89999999999999991</v>
      </c>
      <c r="K38" s="29">
        <f t="shared" si="5"/>
        <v>2.14</v>
      </c>
      <c r="L38" s="29">
        <f t="shared" si="5"/>
        <v>980.07</v>
      </c>
      <c r="M38" s="29">
        <f t="shared" si="5"/>
        <v>1372.9799999999998</v>
      </c>
      <c r="N38" s="29">
        <f t="shared" si="5"/>
        <v>305.87</v>
      </c>
      <c r="O38" s="29">
        <f t="shared" si="5"/>
        <v>18.37</v>
      </c>
    </row>
    <row r="39" spans="1:15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1:15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</row>
    <row r="41" spans="1:15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</row>
  </sheetData>
  <mergeCells count="7">
    <mergeCell ref="H1:O1"/>
    <mergeCell ref="L2:O2"/>
    <mergeCell ref="A2:A3"/>
    <mergeCell ref="B2:B3"/>
    <mergeCell ref="D2:F2"/>
    <mergeCell ref="G2:G3"/>
    <mergeCell ref="H2:K2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workbookViewId="0">
      <selection activeCell="E9" sqref="E9"/>
    </sheetView>
  </sheetViews>
  <sheetFormatPr defaultRowHeight="15" x14ac:dyDescent="0.25"/>
  <cols>
    <col min="1" max="1" width="5.5703125" style="1" customWidth="1"/>
    <col min="2" max="2" width="13.7109375" style="1" customWidth="1"/>
    <col min="3" max="8" width="9.140625" style="1"/>
    <col min="9" max="9" width="8" style="1" customWidth="1"/>
    <col min="10" max="10" width="5.85546875" style="1" customWidth="1"/>
    <col min="11" max="11" width="6.28515625" style="1" customWidth="1"/>
    <col min="12" max="12" width="8.7109375" style="1" customWidth="1"/>
    <col min="13" max="15" width="9.140625" style="1"/>
  </cols>
  <sheetData>
    <row r="1" spans="1:15" ht="15.75" thickBot="1" x14ac:dyDescent="0.3">
      <c r="A1" s="8"/>
      <c r="B1" s="8"/>
      <c r="C1" s="8"/>
      <c r="D1" s="8"/>
      <c r="E1" s="8"/>
      <c r="F1" s="8"/>
      <c r="G1" s="8"/>
      <c r="H1" s="62" t="s">
        <v>215</v>
      </c>
      <c r="I1" s="62"/>
      <c r="J1" s="62"/>
      <c r="K1" s="62"/>
      <c r="L1" s="62"/>
      <c r="M1" s="62"/>
      <c r="N1" s="62"/>
      <c r="O1" s="62"/>
    </row>
    <row r="2" spans="1:15" ht="15.75" customHeight="1" thickBot="1" x14ac:dyDescent="0.3">
      <c r="A2" s="63" t="s">
        <v>0</v>
      </c>
      <c r="B2" s="65" t="s">
        <v>1</v>
      </c>
      <c r="C2" s="31" t="s">
        <v>2</v>
      </c>
      <c r="D2" s="67" t="s">
        <v>4</v>
      </c>
      <c r="E2" s="67"/>
      <c r="F2" s="68"/>
      <c r="G2" s="69" t="s">
        <v>5</v>
      </c>
      <c r="H2" s="58" t="s">
        <v>6</v>
      </c>
      <c r="I2" s="59"/>
      <c r="J2" s="59"/>
      <c r="K2" s="60"/>
      <c r="L2" s="58" t="s">
        <v>7</v>
      </c>
      <c r="M2" s="59"/>
      <c r="N2" s="59"/>
      <c r="O2" s="60"/>
    </row>
    <row r="3" spans="1:15" ht="29.25" customHeight="1" thickBot="1" x14ac:dyDescent="0.3">
      <c r="A3" s="64"/>
      <c r="B3" s="66"/>
      <c r="C3" s="39" t="s">
        <v>3</v>
      </c>
      <c r="D3" s="11" t="s">
        <v>8</v>
      </c>
      <c r="E3" s="12" t="s">
        <v>9</v>
      </c>
      <c r="F3" s="13" t="s">
        <v>10</v>
      </c>
      <c r="G3" s="70"/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4" t="s">
        <v>18</v>
      </c>
    </row>
    <row r="4" spans="1:15" ht="15.75" thickBot="1" x14ac:dyDescent="0.3">
      <c r="A4" s="19">
        <v>1</v>
      </c>
      <c r="B4" s="19">
        <v>2</v>
      </c>
      <c r="C4" s="20">
        <v>3</v>
      </c>
      <c r="D4" s="19">
        <v>4</v>
      </c>
      <c r="E4" s="19">
        <v>5</v>
      </c>
      <c r="F4" s="19">
        <v>6</v>
      </c>
      <c r="G4" s="19">
        <v>7</v>
      </c>
      <c r="H4" s="19">
        <v>8</v>
      </c>
      <c r="I4" s="19">
        <v>9</v>
      </c>
      <c r="J4" s="19">
        <v>10</v>
      </c>
      <c r="K4" s="19">
        <v>11</v>
      </c>
      <c r="L4" s="19">
        <v>12</v>
      </c>
      <c r="M4" s="19">
        <v>13</v>
      </c>
      <c r="N4" s="19">
        <v>14</v>
      </c>
      <c r="O4" s="22">
        <v>15</v>
      </c>
    </row>
    <row r="5" spans="1:15" x14ac:dyDescent="0.25">
      <c r="A5" s="18"/>
      <c r="B5" s="18" t="s">
        <v>52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s="1" customFormat="1" ht="45" x14ac:dyDescent="0.25">
      <c r="A6" s="16">
        <v>14</v>
      </c>
      <c r="B6" s="16" t="s">
        <v>53</v>
      </c>
      <c r="C6" s="29">
        <v>20</v>
      </c>
      <c r="D6" s="29">
        <v>0.16</v>
      </c>
      <c r="E6" s="29">
        <v>14.5</v>
      </c>
      <c r="F6" s="29">
        <v>0.26</v>
      </c>
      <c r="G6" s="29">
        <v>132</v>
      </c>
      <c r="H6" s="29"/>
      <c r="I6" s="29"/>
      <c r="J6" s="29">
        <v>0.08</v>
      </c>
      <c r="K6" s="29">
        <v>0.1</v>
      </c>
      <c r="L6" s="29">
        <v>2.11</v>
      </c>
      <c r="M6" s="29">
        <v>2.61</v>
      </c>
      <c r="N6" s="29"/>
      <c r="O6" s="29"/>
    </row>
    <row r="7" spans="1:15" s="1" customFormat="1" ht="30" x14ac:dyDescent="0.25">
      <c r="A7" s="16">
        <v>16</v>
      </c>
      <c r="B7" s="16" t="s">
        <v>93</v>
      </c>
      <c r="C7" s="29">
        <v>30</v>
      </c>
      <c r="D7" s="29">
        <v>5.64</v>
      </c>
      <c r="E7" s="29">
        <v>8.91</v>
      </c>
      <c r="F7" s="29">
        <v>17.399999999999999</v>
      </c>
      <c r="G7" s="29">
        <v>118</v>
      </c>
      <c r="H7" s="29">
        <v>0.09</v>
      </c>
      <c r="I7" s="29"/>
      <c r="J7" s="29"/>
      <c r="K7" s="29"/>
      <c r="L7" s="29">
        <v>8.36</v>
      </c>
      <c r="M7" s="29">
        <v>58.94</v>
      </c>
      <c r="N7" s="29">
        <v>6.53</v>
      </c>
      <c r="O7" s="29">
        <v>0.46</v>
      </c>
    </row>
    <row r="8" spans="1:15" s="1" customFormat="1" ht="75" x14ac:dyDescent="0.25">
      <c r="A8" s="16">
        <v>173</v>
      </c>
      <c r="B8" s="16" t="s">
        <v>173</v>
      </c>
      <c r="C8" s="29" t="s">
        <v>232</v>
      </c>
      <c r="D8" s="29">
        <v>6</v>
      </c>
      <c r="E8" s="29">
        <v>6.88</v>
      </c>
      <c r="F8" s="29">
        <v>27.01</v>
      </c>
      <c r="G8" s="29">
        <v>194</v>
      </c>
      <c r="H8" s="29">
        <v>0.11</v>
      </c>
      <c r="I8" s="29">
        <v>0.52</v>
      </c>
      <c r="J8" s="29">
        <v>0.05</v>
      </c>
      <c r="K8" s="29"/>
      <c r="L8" s="29">
        <v>136.63</v>
      </c>
      <c r="M8" s="29">
        <v>139.94</v>
      </c>
      <c r="N8" s="29">
        <v>34.03</v>
      </c>
      <c r="O8" s="29">
        <v>0.81</v>
      </c>
    </row>
    <row r="9" spans="1:15" ht="30" x14ac:dyDescent="0.25">
      <c r="A9" s="33">
        <v>350</v>
      </c>
      <c r="B9" s="33" t="s">
        <v>148</v>
      </c>
      <c r="C9" s="36">
        <v>200</v>
      </c>
      <c r="D9" s="36">
        <v>0.02</v>
      </c>
      <c r="E9" s="36">
        <v>0.05</v>
      </c>
      <c r="F9" s="36">
        <v>14.26</v>
      </c>
      <c r="G9" s="36">
        <v>98</v>
      </c>
      <c r="H9" s="29"/>
      <c r="I9" s="36">
        <v>0.14000000000000001</v>
      </c>
      <c r="J9" s="29"/>
      <c r="K9" s="29"/>
      <c r="L9" s="36">
        <v>14.38</v>
      </c>
      <c r="M9" s="36">
        <v>0.63</v>
      </c>
      <c r="N9" s="36">
        <v>0.42</v>
      </c>
      <c r="O9" s="36">
        <v>0.09</v>
      </c>
    </row>
    <row r="10" spans="1:15" x14ac:dyDescent="0.25">
      <c r="A10" s="33">
        <v>6</v>
      </c>
      <c r="B10" s="33" t="s">
        <v>55</v>
      </c>
      <c r="C10" s="36">
        <v>60</v>
      </c>
      <c r="D10" s="36">
        <v>4.47</v>
      </c>
      <c r="E10" s="36">
        <v>0.6</v>
      </c>
      <c r="F10" s="36">
        <v>34.78</v>
      </c>
      <c r="G10" s="36">
        <v>122</v>
      </c>
      <c r="H10" s="36">
        <v>0.06</v>
      </c>
      <c r="I10" s="29"/>
      <c r="J10" s="29"/>
      <c r="K10" s="29">
        <v>0.78</v>
      </c>
      <c r="L10" s="36">
        <v>15.06</v>
      </c>
      <c r="M10" s="36">
        <v>33.18</v>
      </c>
      <c r="N10" s="36">
        <v>5.96</v>
      </c>
      <c r="O10" s="36">
        <v>0.31</v>
      </c>
    </row>
    <row r="11" spans="1:15" ht="30" x14ac:dyDescent="0.25">
      <c r="A11" s="16"/>
      <c r="B11" s="33" t="s">
        <v>72</v>
      </c>
      <c r="C11" s="36">
        <v>550</v>
      </c>
      <c r="D11" s="36">
        <f>SUM(D6:D10)</f>
        <v>16.29</v>
      </c>
      <c r="E11" s="36">
        <f t="shared" ref="E11:O11" si="0">SUM(E6:E10)</f>
        <v>30.94</v>
      </c>
      <c r="F11" s="36">
        <f t="shared" si="0"/>
        <v>93.710000000000008</v>
      </c>
      <c r="G11" s="36">
        <f t="shared" si="0"/>
        <v>664</v>
      </c>
      <c r="H11" s="36">
        <f t="shared" si="0"/>
        <v>0.26</v>
      </c>
      <c r="I11" s="36">
        <f t="shared" si="0"/>
        <v>0.66</v>
      </c>
      <c r="J11" s="36">
        <f t="shared" si="0"/>
        <v>0.13</v>
      </c>
      <c r="K11" s="36">
        <f t="shared" si="0"/>
        <v>0.88</v>
      </c>
      <c r="L11" s="36">
        <f t="shared" si="0"/>
        <v>176.54</v>
      </c>
      <c r="M11" s="36">
        <f t="shared" si="0"/>
        <v>235.3</v>
      </c>
      <c r="N11" s="36">
        <f t="shared" si="0"/>
        <v>46.940000000000005</v>
      </c>
      <c r="O11" s="36">
        <f t="shared" si="0"/>
        <v>1.6700000000000002</v>
      </c>
    </row>
    <row r="12" spans="1:15" x14ac:dyDescent="0.25">
      <c r="A12" s="16"/>
      <c r="B12" s="33" t="s">
        <v>79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</row>
    <row r="13" spans="1:15" x14ac:dyDescent="0.25">
      <c r="A13" s="16">
        <v>140</v>
      </c>
      <c r="B13" s="33" t="s">
        <v>94</v>
      </c>
      <c r="C13" s="36">
        <v>50</v>
      </c>
      <c r="D13" s="36">
        <v>3.53</v>
      </c>
      <c r="E13" s="36">
        <v>4.3099999999999996</v>
      </c>
      <c r="F13" s="36">
        <v>33.58</v>
      </c>
      <c r="G13" s="36">
        <v>188</v>
      </c>
      <c r="H13" s="36">
        <v>0.08</v>
      </c>
      <c r="I13" s="36">
        <v>0.01</v>
      </c>
      <c r="J13" s="29"/>
      <c r="K13" s="29"/>
      <c r="L13" s="36">
        <v>15.39</v>
      </c>
      <c r="M13" s="36">
        <v>55.82</v>
      </c>
      <c r="N13" s="36">
        <v>10.050000000000001</v>
      </c>
      <c r="O13" s="36">
        <v>0.86</v>
      </c>
    </row>
    <row r="14" spans="1:15" x14ac:dyDescent="0.25">
      <c r="A14" s="16">
        <v>388</v>
      </c>
      <c r="B14" s="33" t="s">
        <v>95</v>
      </c>
      <c r="C14" s="36">
        <v>180</v>
      </c>
      <c r="D14" s="36">
        <v>0.79</v>
      </c>
      <c r="E14" s="36">
        <v>0.55000000000000004</v>
      </c>
      <c r="F14" s="36">
        <v>19.68</v>
      </c>
      <c r="G14" s="36">
        <v>87</v>
      </c>
      <c r="H14" s="36">
        <v>0.03</v>
      </c>
      <c r="I14" s="36">
        <v>4.2</v>
      </c>
      <c r="J14" s="29"/>
      <c r="K14" s="29"/>
      <c r="L14" s="36">
        <v>35.11</v>
      </c>
      <c r="M14" s="36">
        <v>29.23</v>
      </c>
      <c r="N14" s="36">
        <v>21.92</v>
      </c>
      <c r="O14" s="36">
        <v>4.2</v>
      </c>
    </row>
    <row r="15" spans="1:15" ht="30" x14ac:dyDescent="0.25">
      <c r="A15" s="16"/>
      <c r="B15" s="33" t="s">
        <v>83</v>
      </c>
      <c r="C15" s="36">
        <f>SUM(C13:C14)</f>
        <v>230</v>
      </c>
      <c r="D15" s="36">
        <f t="shared" ref="D15:O15" si="1">SUM(D13:D14)</f>
        <v>4.32</v>
      </c>
      <c r="E15" s="36">
        <f t="shared" si="1"/>
        <v>4.8599999999999994</v>
      </c>
      <c r="F15" s="36">
        <f t="shared" si="1"/>
        <v>53.26</v>
      </c>
      <c r="G15" s="36">
        <f t="shared" si="1"/>
        <v>275</v>
      </c>
      <c r="H15" s="36">
        <f t="shared" si="1"/>
        <v>0.11</v>
      </c>
      <c r="I15" s="36">
        <f t="shared" si="1"/>
        <v>4.21</v>
      </c>
      <c r="J15" s="36">
        <f t="shared" si="1"/>
        <v>0</v>
      </c>
      <c r="K15" s="36">
        <f t="shared" si="1"/>
        <v>0</v>
      </c>
      <c r="L15" s="36">
        <f t="shared" si="1"/>
        <v>50.5</v>
      </c>
      <c r="M15" s="36">
        <f t="shared" si="1"/>
        <v>85.05</v>
      </c>
      <c r="N15" s="36">
        <f t="shared" si="1"/>
        <v>31.970000000000002</v>
      </c>
      <c r="O15" s="36">
        <f t="shared" si="1"/>
        <v>5.0600000000000005</v>
      </c>
    </row>
    <row r="16" spans="1:15" x14ac:dyDescent="0.25">
      <c r="A16" s="16"/>
      <c r="B16" s="33" t="s">
        <v>26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</row>
    <row r="17" spans="1:15" ht="4.5" customHeight="1" x14ac:dyDescent="0.25">
      <c r="A17" s="16"/>
      <c r="B17" s="33"/>
      <c r="C17" s="36"/>
      <c r="D17" s="36"/>
      <c r="E17" s="36"/>
      <c r="F17" s="36"/>
      <c r="G17" s="36"/>
      <c r="H17" s="36"/>
      <c r="I17" s="36"/>
      <c r="J17" s="36"/>
      <c r="K17" s="29"/>
      <c r="L17" s="36"/>
      <c r="M17" s="36"/>
      <c r="N17" s="36"/>
      <c r="O17" s="36"/>
    </row>
    <row r="18" spans="1:15" ht="75" x14ac:dyDescent="0.25">
      <c r="A18" s="16">
        <v>88</v>
      </c>
      <c r="B18" s="33" t="s">
        <v>252</v>
      </c>
      <c r="C18" s="29" t="s">
        <v>203</v>
      </c>
      <c r="D18" s="36">
        <v>2.16</v>
      </c>
      <c r="E18" s="36">
        <v>4.97</v>
      </c>
      <c r="F18" s="36">
        <v>9.75</v>
      </c>
      <c r="G18" s="36">
        <v>92.19</v>
      </c>
      <c r="H18" s="36">
        <v>7.0000000000000007E-2</v>
      </c>
      <c r="I18" s="36">
        <v>13.1</v>
      </c>
      <c r="J18" s="36">
        <v>0.02</v>
      </c>
      <c r="K18" s="29"/>
      <c r="L18" s="36">
        <v>49.3</v>
      </c>
      <c r="M18" s="36">
        <v>75.900000000000006</v>
      </c>
      <c r="N18" s="36">
        <v>25.58</v>
      </c>
      <c r="O18" s="36">
        <v>0.99</v>
      </c>
    </row>
    <row r="19" spans="1:15" ht="45" x14ac:dyDescent="0.25">
      <c r="A19" s="16">
        <v>246</v>
      </c>
      <c r="B19" s="33" t="s">
        <v>261</v>
      </c>
      <c r="C19" s="29">
        <v>125</v>
      </c>
      <c r="D19" s="36">
        <v>13.36</v>
      </c>
      <c r="E19" s="36">
        <v>10.08</v>
      </c>
      <c r="F19" s="36">
        <v>3.27</v>
      </c>
      <c r="G19" s="36">
        <v>164</v>
      </c>
      <c r="H19" s="36">
        <v>0.04</v>
      </c>
      <c r="I19" s="36">
        <v>0.94</v>
      </c>
      <c r="J19" s="29"/>
      <c r="K19" s="29"/>
      <c r="L19" s="36">
        <v>9.91</v>
      </c>
      <c r="M19" s="36">
        <v>139.16999999999999</v>
      </c>
      <c r="N19" s="36">
        <v>18.11</v>
      </c>
      <c r="O19" s="36">
        <v>2.0299999999999998</v>
      </c>
    </row>
    <row r="20" spans="1:15" x14ac:dyDescent="0.25">
      <c r="A20" s="16">
        <v>304</v>
      </c>
      <c r="B20" s="33" t="s">
        <v>96</v>
      </c>
      <c r="C20" s="29">
        <v>180</v>
      </c>
      <c r="D20" s="36">
        <v>3.68</v>
      </c>
      <c r="E20" s="36">
        <v>5.44</v>
      </c>
      <c r="F20" s="36">
        <v>35.19</v>
      </c>
      <c r="G20" s="36">
        <v>207</v>
      </c>
      <c r="H20" s="36">
        <v>0.15</v>
      </c>
      <c r="I20" s="29"/>
      <c r="J20" s="29"/>
      <c r="K20" s="29"/>
      <c r="L20" s="36">
        <v>30.75</v>
      </c>
      <c r="M20" s="36">
        <v>177.9</v>
      </c>
      <c r="N20" s="36">
        <v>63.09</v>
      </c>
      <c r="O20" s="36">
        <v>1.5</v>
      </c>
    </row>
    <row r="21" spans="1:15" ht="30" x14ac:dyDescent="0.25">
      <c r="A21" s="16">
        <v>388</v>
      </c>
      <c r="B21" s="33" t="s">
        <v>97</v>
      </c>
      <c r="C21" s="29">
        <v>200</v>
      </c>
      <c r="D21" s="36">
        <v>0.48</v>
      </c>
      <c r="E21" s="36">
        <v>0.18</v>
      </c>
      <c r="F21" s="36">
        <v>20.22</v>
      </c>
      <c r="G21" s="36">
        <v>84</v>
      </c>
      <c r="H21" s="36">
        <v>0.01</v>
      </c>
      <c r="I21" s="36">
        <v>60</v>
      </c>
      <c r="J21" s="29"/>
      <c r="K21" s="29"/>
      <c r="L21" s="36">
        <v>21.34</v>
      </c>
      <c r="M21" s="36">
        <v>2.2200000000000002</v>
      </c>
      <c r="N21" s="36">
        <v>2.2200000000000002</v>
      </c>
      <c r="O21" s="36">
        <v>0.44</v>
      </c>
    </row>
    <row r="22" spans="1:15" x14ac:dyDescent="0.25">
      <c r="A22" s="16">
        <v>12</v>
      </c>
      <c r="B22" s="33" t="s">
        <v>73</v>
      </c>
      <c r="C22" s="29">
        <v>60</v>
      </c>
      <c r="D22" s="36">
        <v>2.93</v>
      </c>
      <c r="E22" s="36">
        <v>0.63</v>
      </c>
      <c r="F22" s="36">
        <v>24.19</v>
      </c>
      <c r="G22" s="36">
        <v>114</v>
      </c>
      <c r="H22" s="36">
        <v>7.0000000000000007E-2</v>
      </c>
      <c r="I22" s="29"/>
      <c r="J22" s="29"/>
      <c r="K22" s="29">
        <v>0.54</v>
      </c>
      <c r="L22" s="36">
        <v>23.8</v>
      </c>
      <c r="M22" s="36">
        <v>51.6</v>
      </c>
      <c r="N22" s="36">
        <v>10.4</v>
      </c>
      <c r="O22" s="36">
        <v>1.36</v>
      </c>
    </row>
    <row r="23" spans="1:15" ht="30" x14ac:dyDescent="0.25">
      <c r="A23" s="16">
        <v>11</v>
      </c>
      <c r="B23" s="33" t="s">
        <v>61</v>
      </c>
      <c r="C23" s="29">
        <v>30</v>
      </c>
      <c r="D23" s="36">
        <v>2</v>
      </c>
      <c r="E23" s="36">
        <v>0.28999999999999998</v>
      </c>
      <c r="F23" s="36">
        <v>12.67</v>
      </c>
      <c r="G23" s="36">
        <v>61</v>
      </c>
      <c r="H23" s="36">
        <v>0.03</v>
      </c>
      <c r="I23" s="29"/>
      <c r="J23" s="29"/>
      <c r="K23" s="29">
        <v>0.39</v>
      </c>
      <c r="L23" s="36">
        <v>9.2799999999999994</v>
      </c>
      <c r="M23" s="36">
        <v>13.97</v>
      </c>
      <c r="N23" s="36">
        <v>1.65</v>
      </c>
      <c r="O23" s="36">
        <v>0.21</v>
      </c>
    </row>
    <row r="24" spans="1:15" x14ac:dyDescent="0.25">
      <c r="A24" s="16"/>
      <c r="B24" s="33" t="s">
        <v>44</v>
      </c>
      <c r="C24" s="29">
        <v>867.5</v>
      </c>
      <c r="D24" s="36">
        <f>SUM(D17:D23)</f>
        <v>24.61</v>
      </c>
      <c r="E24" s="36">
        <f t="shared" ref="E24:O24" si="2">SUM(E17:E23)</f>
        <v>21.59</v>
      </c>
      <c r="F24" s="36">
        <f t="shared" si="2"/>
        <v>105.28999999999999</v>
      </c>
      <c r="G24" s="36">
        <f t="shared" si="2"/>
        <v>722.19</v>
      </c>
      <c r="H24" s="36">
        <f t="shared" si="2"/>
        <v>0.37</v>
      </c>
      <c r="I24" s="36">
        <f t="shared" si="2"/>
        <v>74.039999999999992</v>
      </c>
      <c r="J24" s="36">
        <f t="shared" si="2"/>
        <v>0.02</v>
      </c>
      <c r="K24" s="36">
        <f t="shared" si="2"/>
        <v>0.93</v>
      </c>
      <c r="L24" s="36">
        <f t="shared" si="2"/>
        <v>144.38</v>
      </c>
      <c r="M24" s="36">
        <f t="shared" si="2"/>
        <v>460.7600000000001</v>
      </c>
      <c r="N24" s="36">
        <f t="shared" si="2"/>
        <v>121.05000000000001</v>
      </c>
      <c r="O24" s="36">
        <f t="shared" si="2"/>
        <v>6.53</v>
      </c>
    </row>
    <row r="25" spans="1:15" x14ac:dyDescent="0.25">
      <c r="A25" s="16"/>
      <c r="B25" s="33" t="s">
        <v>31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</row>
    <row r="26" spans="1:15" ht="30" x14ac:dyDescent="0.25">
      <c r="A26" s="16">
        <v>417</v>
      </c>
      <c r="B26" s="33" t="s">
        <v>98</v>
      </c>
      <c r="C26" s="29">
        <v>150</v>
      </c>
      <c r="D26" s="36">
        <v>7.34</v>
      </c>
      <c r="E26" s="36">
        <v>8.98</v>
      </c>
      <c r="F26" s="36">
        <v>66</v>
      </c>
      <c r="G26" s="36">
        <v>340</v>
      </c>
      <c r="H26" s="36">
        <v>0.06</v>
      </c>
      <c r="I26" s="36">
        <v>0.11</v>
      </c>
      <c r="J26" s="36">
        <v>0.01</v>
      </c>
      <c r="K26" s="29"/>
      <c r="L26" s="36">
        <v>51.61</v>
      </c>
      <c r="M26" s="36">
        <v>84.97</v>
      </c>
      <c r="N26" s="36">
        <v>11.14</v>
      </c>
      <c r="O26" s="36">
        <v>0.63</v>
      </c>
    </row>
    <row r="27" spans="1:15" ht="30" x14ac:dyDescent="0.25">
      <c r="A27" s="16">
        <v>342</v>
      </c>
      <c r="B27" s="33" t="s">
        <v>99</v>
      </c>
      <c r="C27" s="29">
        <v>200</v>
      </c>
      <c r="D27" s="36">
        <v>0.15</v>
      </c>
      <c r="E27" s="36">
        <v>0.04</v>
      </c>
      <c r="F27" s="36">
        <v>23.72</v>
      </c>
      <c r="G27" s="36">
        <v>96</v>
      </c>
      <c r="H27" s="36">
        <v>0.01</v>
      </c>
      <c r="I27" s="36">
        <v>1.2</v>
      </c>
      <c r="J27" s="29"/>
      <c r="K27" s="29"/>
      <c r="L27" s="36">
        <v>7.15</v>
      </c>
      <c r="M27" s="36">
        <v>5.22</v>
      </c>
      <c r="N27" s="36">
        <v>4.5199999999999996</v>
      </c>
      <c r="O27" s="36">
        <v>0.15</v>
      </c>
    </row>
    <row r="28" spans="1:15" ht="30" x14ac:dyDescent="0.25">
      <c r="A28" s="16"/>
      <c r="B28" s="33" t="s">
        <v>45</v>
      </c>
      <c r="C28" s="29">
        <f>SUM(C26:C27)</f>
        <v>350</v>
      </c>
      <c r="D28" s="29">
        <f t="shared" ref="D28:O28" si="3">SUM(D26:D27)</f>
        <v>7.49</v>
      </c>
      <c r="E28" s="29">
        <f t="shared" si="3"/>
        <v>9.02</v>
      </c>
      <c r="F28" s="29">
        <f t="shared" si="3"/>
        <v>89.72</v>
      </c>
      <c r="G28" s="29">
        <f t="shared" si="3"/>
        <v>436</v>
      </c>
      <c r="H28" s="29">
        <f t="shared" si="3"/>
        <v>6.9999999999999993E-2</v>
      </c>
      <c r="I28" s="29">
        <f t="shared" si="3"/>
        <v>1.31</v>
      </c>
      <c r="J28" s="29">
        <f t="shared" si="3"/>
        <v>0.01</v>
      </c>
      <c r="K28" s="29">
        <f t="shared" si="3"/>
        <v>0</v>
      </c>
      <c r="L28" s="29">
        <f t="shared" si="3"/>
        <v>58.76</v>
      </c>
      <c r="M28" s="29">
        <f t="shared" si="3"/>
        <v>90.19</v>
      </c>
      <c r="N28" s="29">
        <f t="shared" si="3"/>
        <v>15.66</v>
      </c>
      <c r="O28" s="29">
        <f t="shared" si="3"/>
        <v>0.78</v>
      </c>
    </row>
    <row r="29" spans="1:15" x14ac:dyDescent="0.25">
      <c r="A29" s="16"/>
      <c r="B29" s="33" t="s">
        <v>64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</row>
    <row r="30" spans="1:15" ht="60" x14ac:dyDescent="0.25">
      <c r="A30" s="16">
        <v>24</v>
      </c>
      <c r="B30" s="33" t="s">
        <v>228</v>
      </c>
      <c r="C30" s="29">
        <v>100</v>
      </c>
      <c r="D30" s="36">
        <v>0.81</v>
      </c>
      <c r="E30" s="36">
        <v>6.06</v>
      </c>
      <c r="F30" s="36">
        <v>2.77</v>
      </c>
      <c r="G30" s="36">
        <v>70.66</v>
      </c>
      <c r="H30" s="36">
        <v>0.02</v>
      </c>
      <c r="I30" s="36">
        <v>6</v>
      </c>
      <c r="J30" s="29"/>
      <c r="K30" s="29"/>
      <c r="L30" s="36">
        <v>15.4</v>
      </c>
      <c r="M30" s="36">
        <v>28.2</v>
      </c>
      <c r="N30" s="36">
        <v>13.05</v>
      </c>
      <c r="O30" s="36">
        <v>0.57999999999999996</v>
      </c>
    </row>
    <row r="31" spans="1:15" ht="30" x14ac:dyDescent="0.25">
      <c r="A31" s="16">
        <v>289</v>
      </c>
      <c r="B31" s="33" t="s">
        <v>149</v>
      </c>
      <c r="C31" s="29">
        <v>275</v>
      </c>
      <c r="D31" s="36">
        <v>20.74</v>
      </c>
      <c r="E31" s="36">
        <v>18.66</v>
      </c>
      <c r="F31" s="36">
        <v>23.88</v>
      </c>
      <c r="G31" s="36">
        <v>341</v>
      </c>
      <c r="H31" s="36">
        <v>0.19</v>
      </c>
      <c r="I31" s="36">
        <v>12.4</v>
      </c>
      <c r="J31" s="36">
        <v>7.0000000000000007E-2</v>
      </c>
      <c r="K31" s="29"/>
      <c r="L31" s="36">
        <v>47.34</v>
      </c>
      <c r="M31" s="36">
        <v>50.81</v>
      </c>
      <c r="N31" s="36">
        <v>41.92</v>
      </c>
      <c r="O31" s="36">
        <v>1.21</v>
      </c>
    </row>
    <row r="32" spans="1:15" ht="30" x14ac:dyDescent="0.25">
      <c r="A32" s="16">
        <v>377</v>
      </c>
      <c r="B32" s="33" t="s">
        <v>100</v>
      </c>
      <c r="C32" s="29" t="s">
        <v>101</v>
      </c>
      <c r="D32" s="36">
        <v>0.17</v>
      </c>
      <c r="E32" s="36">
        <v>0.04</v>
      </c>
      <c r="F32" s="36">
        <v>13.83</v>
      </c>
      <c r="G32" s="36">
        <v>54</v>
      </c>
      <c r="H32" s="29"/>
      <c r="I32" s="36">
        <v>1.1399999999999999</v>
      </c>
      <c r="J32" s="29"/>
      <c r="K32" s="29"/>
      <c r="L32" s="36">
        <v>14.2</v>
      </c>
      <c r="M32" s="36">
        <v>3.64</v>
      </c>
      <c r="N32" s="36">
        <v>2.08</v>
      </c>
      <c r="O32" s="36">
        <v>0.3</v>
      </c>
    </row>
    <row r="33" spans="1:15" ht="30" x14ac:dyDescent="0.25">
      <c r="A33" s="16">
        <v>11</v>
      </c>
      <c r="B33" s="33" t="s">
        <v>61</v>
      </c>
      <c r="C33" s="29">
        <v>60</v>
      </c>
      <c r="D33" s="36">
        <v>4</v>
      </c>
      <c r="E33" s="36">
        <v>0.57999999999999996</v>
      </c>
      <c r="F33" s="36">
        <v>25.34</v>
      </c>
      <c r="G33" s="36">
        <v>122</v>
      </c>
      <c r="H33" s="36">
        <v>0.04</v>
      </c>
      <c r="I33" s="29"/>
      <c r="J33" s="29"/>
      <c r="K33" s="29">
        <v>0.78</v>
      </c>
      <c r="L33" s="36">
        <v>18.559999999999999</v>
      </c>
      <c r="M33" s="36">
        <v>27.94</v>
      </c>
      <c r="N33" s="36">
        <v>3.3</v>
      </c>
      <c r="O33" s="36">
        <v>0.42</v>
      </c>
    </row>
    <row r="34" spans="1:15" ht="30" x14ac:dyDescent="0.25">
      <c r="A34" s="16"/>
      <c r="B34" s="33" t="s">
        <v>75</v>
      </c>
      <c r="C34" s="29">
        <f>SUM(C30,275,207,C33)</f>
        <v>642</v>
      </c>
      <c r="D34" s="36">
        <f>SUM(D30:D33)</f>
        <v>25.72</v>
      </c>
      <c r="E34" s="36">
        <f t="shared" ref="E34:O34" si="4">SUM(E30:E33)</f>
        <v>25.339999999999996</v>
      </c>
      <c r="F34" s="36">
        <f t="shared" si="4"/>
        <v>65.819999999999993</v>
      </c>
      <c r="G34" s="36">
        <f t="shared" si="4"/>
        <v>587.66</v>
      </c>
      <c r="H34" s="36">
        <f t="shared" si="4"/>
        <v>0.25</v>
      </c>
      <c r="I34" s="36">
        <f t="shared" si="4"/>
        <v>19.54</v>
      </c>
      <c r="J34" s="36">
        <f t="shared" si="4"/>
        <v>7.0000000000000007E-2</v>
      </c>
      <c r="K34" s="36">
        <f t="shared" si="4"/>
        <v>0.78</v>
      </c>
      <c r="L34" s="36">
        <f t="shared" si="4"/>
        <v>95.5</v>
      </c>
      <c r="M34" s="36">
        <f t="shared" si="4"/>
        <v>110.59</v>
      </c>
      <c r="N34" s="36">
        <f t="shared" si="4"/>
        <v>60.349999999999994</v>
      </c>
      <c r="O34" s="36">
        <f t="shared" si="4"/>
        <v>2.5099999999999998</v>
      </c>
    </row>
    <row r="35" spans="1:15" x14ac:dyDescent="0.25">
      <c r="A35" s="16"/>
      <c r="B35" s="33" t="s">
        <v>50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</row>
    <row r="36" spans="1:15" x14ac:dyDescent="0.25">
      <c r="A36" s="16">
        <v>386</v>
      </c>
      <c r="B36" s="33" t="s">
        <v>102</v>
      </c>
      <c r="C36" s="29">
        <v>200</v>
      </c>
      <c r="D36" s="36">
        <v>4.91</v>
      </c>
      <c r="E36" s="36">
        <v>3.96</v>
      </c>
      <c r="F36" s="36">
        <v>6.88</v>
      </c>
      <c r="G36" s="36">
        <v>100</v>
      </c>
      <c r="H36" s="36">
        <v>0.03</v>
      </c>
      <c r="I36" s="36">
        <v>0.22</v>
      </c>
      <c r="J36" s="36">
        <v>0.04</v>
      </c>
      <c r="K36" s="29"/>
      <c r="L36" s="36">
        <v>240</v>
      </c>
      <c r="M36" s="36">
        <v>124.07</v>
      </c>
      <c r="N36" s="36">
        <v>18.920000000000002</v>
      </c>
      <c r="O36" s="36">
        <v>0.16</v>
      </c>
    </row>
    <row r="37" spans="1:15" x14ac:dyDescent="0.25">
      <c r="A37" s="16"/>
      <c r="B37" s="33" t="s">
        <v>51</v>
      </c>
      <c r="C37" s="29"/>
      <c r="D37" s="29">
        <f t="shared" ref="D37:O37" si="5">SUM(D11,D15,D24,D28,D34,D36)</f>
        <v>83.34</v>
      </c>
      <c r="E37" s="29">
        <f t="shared" si="5"/>
        <v>95.71</v>
      </c>
      <c r="F37" s="29">
        <f t="shared" si="5"/>
        <v>414.68</v>
      </c>
      <c r="G37" s="29">
        <f t="shared" si="5"/>
        <v>2784.85</v>
      </c>
      <c r="H37" s="29">
        <f t="shared" si="5"/>
        <v>1.0900000000000001</v>
      </c>
      <c r="I37" s="29">
        <f t="shared" si="5"/>
        <v>99.97999999999999</v>
      </c>
      <c r="J37" s="29">
        <f t="shared" si="5"/>
        <v>0.27</v>
      </c>
      <c r="K37" s="29">
        <f t="shared" si="5"/>
        <v>2.59</v>
      </c>
      <c r="L37" s="29">
        <f t="shared" si="5"/>
        <v>765.68</v>
      </c>
      <c r="M37" s="29">
        <f t="shared" si="5"/>
        <v>1105.9600000000003</v>
      </c>
      <c r="N37" s="29">
        <f t="shared" si="5"/>
        <v>294.89000000000004</v>
      </c>
      <c r="O37" s="29">
        <f t="shared" si="5"/>
        <v>16.71</v>
      </c>
    </row>
  </sheetData>
  <mergeCells count="7">
    <mergeCell ref="H1:O1"/>
    <mergeCell ref="L2:O2"/>
    <mergeCell ref="A2:A3"/>
    <mergeCell ref="B2:B3"/>
    <mergeCell ref="D2:F2"/>
    <mergeCell ref="G2:G3"/>
    <mergeCell ref="H2:K2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workbookViewId="0">
      <selection activeCell="L27" sqref="L27"/>
    </sheetView>
  </sheetViews>
  <sheetFormatPr defaultRowHeight="15" x14ac:dyDescent="0.25"/>
  <cols>
    <col min="1" max="1" width="6.7109375" style="1" customWidth="1"/>
    <col min="2" max="2" width="19" style="1" customWidth="1"/>
    <col min="3" max="3" width="11.42578125" style="1" customWidth="1"/>
    <col min="4" max="4" width="7.85546875" style="1" customWidth="1"/>
    <col min="5" max="6" width="9.140625" style="1"/>
    <col min="7" max="7" width="7.7109375" style="1" customWidth="1"/>
    <col min="8" max="8" width="8.140625" style="1" customWidth="1"/>
    <col min="9" max="9" width="7" style="1" customWidth="1"/>
    <col min="10" max="10" width="5.5703125" style="1" customWidth="1"/>
    <col min="11" max="11" width="5.28515625" style="1" customWidth="1"/>
    <col min="12" max="12" width="7.42578125" style="1" customWidth="1"/>
    <col min="13" max="14" width="9.140625" style="1"/>
    <col min="15" max="15" width="7.85546875" style="1" customWidth="1"/>
  </cols>
  <sheetData>
    <row r="1" spans="1:15" ht="15.75" thickBot="1" x14ac:dyDescent="0.3">
      <c r="A1" s="8"/>
      <c r="B1" s="8"/>
      <c r="C1" s="8"/>
      <c r="D1" s="8"/>
      <c r="E1" s="74" t="s">
        <v>216</v>
      </c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ht="15" customHeight="1" thickBot="1" x14ac:dyDescent="0.3">
      <c r="A2" s="63" t="s">
        <v>0</v>
      </c>
      <c r="B2" s="65" t="s">
        <v>1</v>
      </c>
      <c r="C2" s="31" t="s">
        <v>2</v>
      </c>
      <c r="D2" s="67" t="s">
        <v>4</v>
      </c>
      <c r="E2" s="67"/>
      <c r="F2" s="68"/>
      <c r="G2" s="69" t="s">
        <v>5</v>
      </c>
      <c r="H2" s="58" t="s">
        <v>6</v>
      </c>
      <c r="I2" s="59"/>
      <c r="J2" s="59"/>
      <c r="K2" s="60"/>
      <c r="L2" s="58" t="s">
        <v>7</v>
      </c>
      <c r="M2" s="59"/>
      <c r="N2" s="59"/>
      <c r="O2" s="60"/>
    </row>
    <row r="3" spans="1:15" ht="15.75" thickBot="1" x14ac:dyDescent="0.3">
      <c r="A3" s="64"/>
      <c r="B3" s="66"/>
      <c r="C3" s="39" t="s">
        <v>3</v>
      </c>
      <c r="D3" s="11" t="s">
        <v>8</v>
      </c>
      <c r="E3" s="12" t="s">
        <v>9</v>
      </c>
      <c r="F3" s="13" t="s">
        <v>10</v>
      </c>
      <c r="G3" s="70"/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4" t="s">
        <v>18</v>
      </c>
    </row>
    <row r="4" spans="1:15" ht="15.75" thickBot="1" x14ac:dyDescent="0.3">
      <c r="A4" s="19">
        <v>1</v>
      </c>
      <c r="B4" s="19">
        <v>2</v>
      </c>
      <c r="C4" s="20">
        <v>3</v>
      </c>
      <c r="D4" s="19">
        <v>4</v>
      </c>
      <c r="E4" s="19">
        <v>5</v>
      </c>
      <c r="F4" s="19">
        <v>6</v>
      </c>
      <c r="G4" s="19">
        <v>7</v>
      </c>
      <c r="H4" s="19">
        <v>8</v>
      </c>
      <c r="I4" s="19">
        <v>9</v>
      </c>
      <c r="J4" s="19">
        <v>10</v>
      </c>
      <c r="K4" s="19">
        <v>11</v>
      </c>
      <c r="L4" s="19">
        <v>12</v>
      </c>
      <c r="M4" s="19">
        <v>13</v>
      </c>
      <c r="N4" s="19">
        <v>14</v>
      </c>
      <c r="O4" s="22">
        <v>15</v>
      </c>
    </row>
    <row r="5" spans="1:15" x14ac:dyDescent="0.25">
      <c r="A5" s="18"/>
      <c r="B5" s="18" t="s">
        <v>52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x14ac:dyDescent="0.25">
      <c r="A6" s="16">
        <v>14</v>
      </c>
      <c r="B6" s="16" t="s">
        <v>103</v>
      </c>
      <c r="C6" s="29">
        <v>20</v>
      </c>
      <c r="D6" s="29">
        <v>0.16</v>
      </c>
      <c r="E6" s="29">
        <v>14.5</v>
      </c>
      <c r="F6" s="29">
        <v>0.26</v>
      </c>
      <c r="G6" s="29">
        <v>132</v>
      </c>
      <c r="H6" s="29"/>
      <c r="I6" s="29"/>
      <c r="J6" s="29">
        <v>0.08</v>
      </c>
      <c r="K6" s="29">
        <v>0.01</v>
      </c>
      <c r="L6" s="29">
        <v>2.11</v>
      </c>
      <c r="M6" s="29">
        <v>2.61</v>
      </c>
      <c r="N6" s="29"/>
      <c r="O6" s="29"/>
    </row>
    <row r="7" spans="1:15" x14ac:dyDescent="0.25">
      <c r="A7" s="16">
        <v>210</v>
      </c>
      <c r="B7" s="16" t="s">
        <v>104</v>
      </c>
      <c r="C7" s="29">
        <v>130</v>
      </c>
      <c r="D7" s="29">
        <v>8.11</v>
      </c>
      <c r="E7" s="29">
        <v>7.83</v>
      </c>
      <c r="F7" s="29">
        <v>7.02</v>
      </c>
      <c r="G7" s="29">
        <v>221.7</v>
      </c>
      <c r="H7" s="29">
        <v>0.04</v>
      </c>
      <c r="I7" s="29">
        <v>0.46</v>
      </c>
      <c r="J7" s="29">
        <v>0.06</v>
      </c>
      <c r="K7" s="29"/>
      <c r="L7" s="29">
        <v>137.19999999999999</v>
      </c>
      <c r="M7" s="29">
        <v>127.16</v>
      </c>
      <c r="N7" s="29">
        <v>12.14</v>
      </c>
      <c r="O7" s="29">
        <v>0.81</v>
      </c>
    </row>
    <row r="8" spans="1:15" x14ac:dyDescent="0.25">
      <c r="A8" s="16">
        <v>382</v>
      </c>
      <c r="B8" s="16" t="s">
        <v>54</v>
      </c>
      <c r="C8" s="29">
        <v>200</v>
      </c>
      <c r="D8" s="29">
        <v>4.78</v>
      </c>
      <c r="E8" s="29">
        <v>4.62</v>
      </c>
      <c r="F8" s="29">
        <v>17.399999999999999</v>
      </c>
      <c r="G8" s="29">
        <v>118</v>
      </c>
      <c r="H8" s="29">
        <v>0.02</v>
      </c>
      <c r="I8" s="29">
        <v>0.78</v>
      </c>
      <c r="J8" s="29"/>
      <c r="K8" s="29">
        <v>0.01</v>
      </c>
      <c r="L8" s="29">
        <v>169.18</v>
      </c>
      <c r="M8" s="29">
        <v>124.55</v>
      </c>
      <c r="N8" s="29">
        <v>26.36</v>
      </c>
      <c r="O8" s="29">
        <v>0.51</v>
      </c>
    </row>
    <row r="9" spans="1:15" x14ac:dyDescent="0.25">
      <c r="A9" s="16"/>
      <c r="B9" s="16" t="s">
        <v>156</v>
      </c>
      <c r="C9" s="29">
        <v>110</v>
      </c>
      <c r="D9" s="29">
        <v>4.72</v>
      </c>
      <c r="E9" s="29">
        <v>1.73</v>
      </c>
      <c r="F9" s="29">
        <v>6.79</v>
      </c>
      <c r="G9" s="29">
        <v>62</v>
      </c>
      <c r="H9" s="29">
        <v>0.03</v>
      </c>
      <c r="I9" s="29">
        <v>0.69</v>
      </c>
      <c r="J9" s="29"/>
      <c r="K9" s="29"/>
      <c r="L9" s="29">
        <v>142.6</v>
      </c>
      <c r="M9" s="29">
        <v>109.25</v>
      </c>
      <c r="N9" s="29">
        <v>17.25</v>
      </c>
      <c r="O9" s="29">
        <v>0.12</v>
      </c>
    </row>
    <row r="10" spans="1:15" x14ac:dyDescent="0.25">
      <c r="A10" s="16">
        <v>15</v>
      </c>
      <c r="B10" s="16" t="s">
        <v>105</v>
      </c>
      <c r="C10" s="29">
        <v>30</v>
      </c>
      <c r="D10" s="29">
        <v>6.96</v>
      </c>
      <c r="E10" s="29">
        <v>8.85</v>
      </c>
      <c r="F10" s="29"/>
      <c r="G10" s="29">
        <v>80</v>
      </c>
      <c r="H10" s="29">
        <v>0.01</v>
      </c>
      <c r="I10" s="29">
        <v>7.0000000000000007E-2</v>
      </c>
      <c r="J10" s="29">
        <v>0.06</v>
      </c>
      <c r="K10" s="29"/>
      <c r="L10" s="29">
        <v>234.6</v>
      </c>
      <c r="M10" s="29">
        <v>108.75</v>
      </c>
      <c r="N10" s="29">
        <v>6.53</v>
      </c>
      <c r="O10" s="29">
        <v>0.22</v>
      </c>
    </row>
    <row r="11" spans="1:15" x14ac:dyDescent="0.25">
      <c r="A11" s="16">
        <v>6</v>
      </c>
      <c r="B11" s="16" t="s">
        <v>55</v>
      </c>
      <c r="C11" s="29">
        <v>60</v>
      </c>
      <c r="D11" s="29">
        <v>4.47</v>
      </c>
      <c r="E11" s="29">
        <v>0.6</v>
      </c>
      <c r="F11" s="29">
        <v>34.78</v>
      </c>
      <c r="G11" s="29">
        <v>122</v>
      </c>
      <c r="H11" s="29">
        <v>0.06</v>
      </c>
      <c r="I11" s="29"/>
      <c r="J11" s="29"/>
      <c r="K11" s="29">
        <v>0.78</v>
      </c>
      <c r="L11" s="29">
        <v>15.06</v>
      </c>
      <c r="M11" s="29">
        <v>33.18</v>
      </c>
      <c r="N11" s="29">
        <v>5.96</v>
      </c>
      <c r="O11" s="29">
        <v>0.31</v>
      </c>
    </row>
    <row r="12" spans="1:15" x14ac:dyDescent="0.25">
      <c r="A12" s="16"/>
      <c r="B12" s="16" t="s">
        <v>106</v>
      </c>
      <c r="C12" s="29">
        <f>SUM(C6:C11)</f>
        <v>550</v>
      </c>
      <c r="D12" s="29">
        <f t="shared" ref="D12:O12" si="0">SUM(D6:D11)</f>
        <v>29.2</v>
      </c>
      <c r="E12" s="29">
        <f t="shared" si="0"/>
        <v>38.130000000000003</v>
      </c>
      <c r="F12" s="29">
        <f t="shared" si="0"/>
        <v>66.25</v>
      </c>
      <c r="G12" s="29">
        <f t="shared" si="0"/>
        <v>735.7</v>
      </c>
      <c r="H12" s="29">
        <f t="shared" si="0"/>
        <v>0.15999999999999998</v>
      </c>
      <c r="I12" s="29">
        <f t="shared" si="0"/>
        <v>2</v>
      </c>
      <c r="J12" s="29">
        <f t="shared" si="0"/>
        <v>0.2</v>
      </c>
      <c r="K12" s="29">
        <f t="shared" si="0"/>
        <v>0.8</v>
      </c>
      <c r="L12" s="29">
        <f t="shared" si="0"/>
        <v>700.75</v>
      </c>
      <c r="M12" s="29">
        <f t="shared" si="0"/>
        <v>505.5</v>
      </c>
      <c r="N12" s="29">
        <f t="shared" si="0"/>
        <v>68.239999999999995</v>
      </c>
      <c r="O12" s="29">
        <f t="shared" si="0"/>
        <v>1.97</v>
      </c>
    </row>
    <row r="13" spans="1:15" x14ac:dyDescent="0.25">
      <c r="A13" s="16"/>
      <c r="B13" s="16" t="s">
        <v>79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</row>
    <row r="14" spans="1:15" x14ac:dyDescent="0.25">
      <c r="A14" s="16">
        <v>140</v>
      </c>
      <c r="B14" s="16" t="s">
        <v>58</v>
      </c>
      <c r="C14" s="29">
        <v>40</v>
      </c>
      <c r="D14" s="29">
        <v>1.47</v>
      </c>
      <c r="E14" s="29">
        <v>10.77</v>
      </c>
      <c r="F14" s="29">
        <v>22.75</v>
      </c>
      <c r="G14" s="29">
        <v>194</v>
      </c>
      <c r="H14" s="29">
        <v>0.01</v>
      </c>
      <c r="I14" s="29"/>
      <c r="J14" s="29"/>
      <c r="K14" s="29"/>
      <c r="L14" s="29">
        <v>2.82</v>
      </c>
      <c r="M14" s="29">
        <v>14.62</v>
      </c>
      <c r="N14" s="29">
        <v>2.09</v>
      </c>
      <c r="O14" s="29">
        <v>0.21</v>
      </c>
    </row>
    <row r="15" spans="1:15" x14ac:dyDescent="0.25">
      <c r="A15" s="16">
        <v>388</v>
      </c>
      <c r="B15" s="16" t="s">
        <v>107</v>
      </c>
      <c r="C15" s="29">
        <v>160</v>
      </c>
      <c r="D15" s="29">
        <v>1.01</v>
      </c>
      <c r="E15" s="29">
        <v>0.25</v>
      </c>
      <c r="F15" s="29">
        <v>26.25</v>
      </c>
      <c r="G15" s="29">
        <v>45</v>
      </c>
      <c r="H15" s="29">
        <v>7.0000000000000007E-2</v>
      </c>
      <c r="I15" s="29">
        <v>41.8</v>
      </c>
      <c r="J15" s="29"/>
      <c r="K15" s="29"/>
      <c r="L15" s="29">
        <v>38.5</v>
      </c>
      <c r="M15" s="29">
        <v>18.7</v>
      </c>
      <c r="N15" s="29">
        <v>12.1</v>
      </c>
      <c r="O15" s="29">
        <v>0.11</v>
      </c>
    </row>
    <row r="16" spans="1:15" x14ac:dyDescent="0.25">
      <c r="A16" s="16"/>
      <c r="B16" s="16" t="s">
        <v>108</v>
      </c>
      <c r="C16" s="29">
        <f>SUM(C14:C15)</f>
        <v>200</v>
      </c>
      <c r="D16" s="29">
        <f t="shared" ref="D16:O16" si="1">SUM(D14:D15)</f>
        <v>2.48</v>
      </c>
      <c r="E16" s="29">
        <f t="shared" si="1"/>
        <v>11.02</v>
      </c>
      <c r="F16" s="29">
        <f t="shared" si="1"/>
        <v>49</v>
      </c>
      <c r="G16" s="29">
        <f t="shared" si="1"/>
        <v>239</v>
      </c>
      <c r="H16" s="29">
        <f t="shared" si="1"/>
        <v>0.08</v>
      </c>
      <c r="I16" s="29">
        <f t="shared" si="1"/>
        <v>41.8</v>
      </c>
      <c r="J16" s="29">
        <f t="shared" si="1"/>
        <v>0</v>
      </c>
      <c r="K16" s="29">
        <f t="shared" si="1"/>
        <v>0</v>
      </c>
      <c r="L16" s="29">
        <f t="shared" si="1"/>
        <v>41.32</v>
      </c>
      <c r="M16" s="29">
        <f t="shared" si="1"/>
        <v>33.32</v>
      </c>
      <c r="N16" s="29">
        <f t="shared" si="1"/>
        <v>14.19</v>
      </c>
      <c r="O16" s="29">
        <f t="shared" si="1"/>
        <v>0.32</v>
      </c>
    </row>
    <row r="17" spans="1:15" x14ac:dyDescent="0.25">
      <c r="A17" s="16"/>
      <c r="B17" s="16" t="s">
        <v>26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s="1" customFormat="1" ht="4.5" customHeight="1" x14ac:dyDescent="0.25">
      <c r="A18" s="16"/>
      <c r="B18" s="16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</row>
    <row r="19" spans="1:15" ht="45" x14ac:dyDescent="0.25">
      <c r="A19" s="16">
        <v>103</v>
      </c>
      <c r="B19" s="16" t="s">
        <v>253</v>
      </c>
      <c r="C19" s="29" t="s">
        <v>60</v>
      </c>
      <c r="D19" s="29">
        <v>3.57</v>
      </c>
      <c r="E19" s="29">
        <v>3.39</v>
      </c>
      <c r="F19" s="29">
        <v>18.850000000000001</v>
      </c>
      <c r="G19" s="29">
        <v>120.15</v>
      </c>
      <c r="H19" s="29">
        <v>0.12</v>
      </c>
      <c r="I19" s="29">
        <v>6.86</v>
      </c>
      <c r="J19" s="29">
        <v>0.02</v>
      </c>
      <c r="K19" s="29"/>
      <c r="L19" s="29">
        <v>41.4</v>
      </c>
      <c r="M19" s="29">
        <v>106.96</v>
      </c>
      <c r="N19" s="29">
        <v>18.899999999999999</v>
      </c>
      <c r="O19" s="29">
        <v>0.66</v>
      </c>
    </row>
    <row r="20" spans="1:15" s="1" customFormat="1" ht="45" x14ac:dyDescent="0.25">
      <c r="A20" s="16" t="s">
        <v>258</v>
      </c>
      <c r="B20" s="16" t="s">
        <v>239</v>
      </c>
      <c r="C20" s="29">
        <v>100</v>
      </c>
      <c r="D20" s="29">
        <v>10.3</v>
      </c>
      <c r="E20" s="29">
        <v>10.48</v>
      </c>
      <c r="F20" s="29">
        <v>12.16</v>
      </c>
      <c r="G20" s="29">
        <v>249</v>
      </c>
      <c r="H20" s="29">
        <v>0.06</v>
      </c>
      <c r="I20" s="29">
        <v>0.76</v>
      </c>
      <c r="J20" s="29">
        <v>0.04</v>
      </c>
      <c r="K20" s="29"/>
      <c r="L20" s="29">
        <v>22.5</v>
      </c>
      <c r="M20" s="29">
        <v>134</v>
      </c>
      <c r="N20" s="29">
        <v>16.809999999999999</v>
      </c>
      <c r="O20" s="29">
        <v>1.53</v>
      </c>
    </row>
    <row r="21" spans="1:15" s="1" customFormat="1" x14ac:dyDescent="0.25">
      <c r="A21" s="16">
        <v>321</v>
      </c>
      <c r="B21" s="16" t="s">
        <v>175</v>
      </c>
      <c r="C21" s="29">
        <v>180</v>
      </c>
      <c r="D21" s="29">
        <v>3.7</v>
      </c>
      <c r="E21" s="29">
        <v>5.76</v>
      </c>
      <c r="F21" s="29">
        <v>16.38</v>
      </c>
      <c r="G21" s="29">
        <v>135.18</v>
      </c>
      <c r="H21" s="29">
        <v>0.08</v>
      </c>
      <c r="I21" s="29"/>
      <c r="J21" s="29"/>
      <c r="K21" s="29"/>
      <c r="L21" s="29">
        <v>22.74</v>
      </c>
      <c r="M21" s="29">
        <v>47.66</v>
      </c>
      <c r="N21" s="29">
        <v>9.1999999999999993</v>
      </c>
      <c r="O21" s="29">
        <v>0.96</v>
      </c>
    </row>
    <row r="22" spans="1:15" s="1" customFormat="1" ht="30" x14ac:dyDescent="0.25">
      <c r="A22" s="16">
        <v>345</v>
      </c>
      <c r="B22" s="16" t="s">
        <v>150</v>
      </c>
      <c r="C22" s="29">
        <v>200</v>
      </c>
      <c r="D22" s="29">
        <v>0.19</v>
      </c>
      <c r="E22" s="29">
        <v>7.0000000000000007E-2</v>
      </c>
      <c r="F22" s="29">
        <v>23.12</v>
      </c>
      <c r="G22" s="29">
        <v>98</v>
      </c>
      <c r="H22" s="29">
        <v>0.01</v>
      </c>
      <c r="I22" s="29">
        <v>1.6</v>
      </c>
      <c r="J22" s="29"/>
      <c r="K22" s="29"/>
      <c r="L22" s="29">
        <v>23.7</v>
      </c>
      <c r="M22" s="29">
        <v>5.74</v>
      </c>
      <c r="N22" s="29">
        <v>5.39</v>
      </c>
      <c r="O22" s="29">
        <v>0.28999999999999998</v>
      </c>
    </row>
    <row r="23" spans="1:15" x14ac:dyDescent="0.25">
      <c r="A23" s="16">
        <v>12</v>
      </c>
      <c r="B23" s="16" t="s">
        <v>73</v>
      </c>
      <c r="C23" s="29">
        <v>60</v>
      </c>
      <c r="D23" s="29">
        <v>2.93</v>
      </c>
      <c r="E23" s="29">
        <v>0.63</v>
      </c>
      <c r="F23" s="29">
        <v>24.19</v>
      </c>
      <c r="G23" s="29">
        <v>114</v>
      </c>
      <c r="H23" s="29">
        <v>7.0000000000000007E-2</v>
      </c>
      <c r="I23" s="29"/>
      <c r="J23" s="29"/>
      <c r="K23" s="29">
        <v>0.54</v>
      </c>
      <c r="L23" s="29">
        <v>23.8</v>
      </c>
      <c r="M23" s="29">
        <v>51.6</v>
      </c>
      <c r="N23" s="29">
        <v>10.4</v>
      </c>
      <c r="O23" s="29">
        <v>1.36</v>
      </c>
    </row>
    <row r="24" spans="1:15" x14ac:dyDescent="0.25">
      <c r="A24" s="16">
        <v>11</v>
      </c>
      <c r="B24" s="16" t="s">
        <v>61</v>
      </c>
      <c r="C24" s="29">
        <v>30</v>
      </c>
      <c r="D24" s="29">
        <v>2</v>
      </c>
      <c r="E24" s="29">
        <v>0.28999999999999998</v>
      </c>
      <c r="F24" s="29">
        <v>12.67</v>
      </c>
      <c r="G24" s="29">
        <v>61</v>
      </c>
      <c r="H24" s="29">
        <v>0.03</v>
      </c>
      <c r="I24" s="29"/>
      <c r="J24" s="29"/>
      <c r="K24" s="29">
        <v>0.39</v>
      </c>
      <c r="L24" s="29">
        <v>9.2799999999999994</v>
      </c>
      <c r="M24" s="29">
        <v>13.97</v>
      </c>
      <c r="N24" s="29">
        <v>1.65</v>
      </c>
      <c r="O24" s="29">
        <v>0.21</v>
      </c>
    </row>
    <row r="25" spans="1:15" x14ac:dyDescent="0.25">
      <c r="A25" s="16"/>
      <c r="B25" s="16" t="s">
        <v>44</v>
      </c>
      <c r="C25" s="29">
        <v>860</v>
      </c>
      <c r="D25" s="29">
        <f>SUM(D18:D24)</f>
        <v>22.69</v>
      </c>
      <c r="E25" s="29">
        <f t="shared" ref="E25:O25" si="2">SUM(E18:E24)</f>
        <v>20.62</v>
      </c>
      <c r="F25" s="29">
        <f t="shared" si="2"/>
        <v>107.37</v>
      </c>
      <c r="G25" s="29">
        <f t="shared" si="2"/>
        <v>777.32999999999993</v>
      </c>
      <c r="H25" s="29">
        <f t="shared" si="2"/>
        <v>0.37</v>
      </c>
      <c r="I25" s="29">
        <f t="shared" si="2"/>
        <v>9.2200000000000006</v>
      </c>
      <c r="J25" s="29">
        <f t="shared" si="2"/>
        <v>0.06</v>
      </c>
      <c r="K25" s="29">
        <f t="shared" si="2"/>
        <v>0.93</v>
      </c>
      <c r="L25" s="29">
        <f t="shared" si="2"/>
        <v>143.42000000000002</v>
      </c>
      <c r="M25" s="29">
        <f t="shared" si="2"/>
        <v>359.93000000000006</v>
      </c>
      <c r="N25" s="29">
        <f t="shared" si="2"/>
        <v>62.349999999999994</v>
      </c>
      <c r="O25" s="29">
        <f t="shared" si="2"/>
        <v>5.01</v>
      </c>
    </row>
    <row r="26" spans="1:15" x14ac:dyDescent="0.25">
      <c r="A26" s="16"/>
      <c r="B26" s="16" t="s">
        <v>31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</row>
    <row r="27" spans="1:15" x14ac:dyDescent="0.25">
      <c r="A27" s="16">
        <v>420</v>
      </c>
      <c r="B27" s="16" t="s">
        <v>224</v>
      </c>
      <c r="C27" s="29" t="s">
        <v>47</v>
      </c>
      <c r="D27" s="29">
        <v>9.6</v>
      </c>
      <c r="E27" s="29">
        <v>13.84</v>
      </c>
      <c r="F27" s="29">
        <v>38.270000000000003</v>
      </c>
      <c r="G27" s="29">
        <v>271</v>
      </c>
      <c r="H27" s="29">
        <v>0.04</v>
      </c>
      <c r="I27" s="29"/>
      <c r="J27" s="29">
        <v>0.01</v>
      </c>
      <c r="K27" s="29"/>
      <c r="L27" s="29">
        <v>134.68</v>
      </c>
      <c r="M27" s="29">
        <v>122.84</v>
      </c>
      <c r="N27" s="29">
        <v>15.83</v>
      </c>
      <c r="O27" s="29">
        <v>1.61</v>
      </c>
    </row>
    <row r="28" spans="1:15" x14ac:dyDescent="0.25">
      <c r="A28" s="16">
        <v>389</v>
      </c>
      <c r="B28" s="16" t="s">
        <v>63</v>
      </c>
      <c r="C28" s="29">
        <v>200</v>
      </c>
      <c r="D28" s="29">
        <v>0.1</v>
      </c>
      <c r="E28" s="29"/>
      <c r="F28" s="29">
        <v>20.2</v>
      </c>
      <c r="G28" s="29">
        <v>69</v>
      </c>
      <c r="H28" s="29">
        <v>0.02</v>
      </c>
      <c r="I28" s="29">
        <v>4</v>
      </c>
      <c r="J28" s="29"/>
      <c r="K28" s="29"/>
      <c r="L28" s="29">
        <v>14</v>
      </c>
      <c r="M28" s="29">
        <v>14</v>
      </c>
      <c r="N28" s="29">
        <v>8</v>
      </c>
      <c r="O28" s="29">
        <v>2.8</v>
      </c>
    </row>
    <row r="29" spans="1:15" x14ac:dyDescent="0.25">
      <c r="A29" s="16"/>
      <c r="B29" s="16" t="s">
        <v>45</v>
      </c>
      <c r="C29" s="29">
        <v>350</v>
      </c>
      <c r="D29" s="29">
        <f>SUM(D27:D28)</f>
        <v>9.6999999999999993</v>
      </c>
      <c r="E29" s="29">
        <f t="shared" ref="E29:O29" si="3">SUM(E27:E28)</f>
        <v>13.84</v>
      </c>
      <c r="F29" s="29">
        <f t="shared" si="3"/>
        <v>58.47</v>
      </c>
      <c r="G29" s="29">
        <f t="shared" si="3"/>
        <v>340</v>
      </c>
      <c r="H29" s="29">
        <f t="shared" si="3"/>
        <v>0.06</v>
      </c>
      <c r="I29" s="29">
        <f t="shared" si="3"/>
        <v>4</v>
      </c>
      <c r="J29" s="29">
        <f t="shared" si="3"/>
        <v>0.01</v>
      </c>
      <c r="K29" s="29">
        <f t="shared" si="3"/>
        <v>0</v>
      </c>
      <c r="L29" s="29">
        <f t="shared" si="3"/>
        <v>148.68</v>
      </c>
      <c r="M29" s="29">
        <f t="shared" si="3"/>
        <v>136.84</v>
      </c>
      <c r="N29" s="29">
        <f t="shared" si="3"/>
        <v>23.83</v>
      </c>
      <c r="O29" s="29">
        <f t="shared" si="3"/>
        <v>4.41</v>
      </c>
    </row>
    <row r="30" spans="1:15" x14ac:dyDescent="0.25">
      <c r="A30" s="16"/>
      <c r="B30" s="16" t="s">
        <v>46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</row>
    <row r="31" spans="1:15" x14ac:dyDescent="0.25">
      <c r="A31" s="16">
        <v>67</v>
      </c>
      <c r="B31" s="16" t="s">
        <v>227</v>
      </c>
      <c r="C31" s="29">
        <v>100</v>
      </c>
      <c r="D31" s="29">
        <v>1.4</v>
      </c>
      <c r="E31" s="29">
        <v>10.039999999999999</v>
      </c>
      <c r="F31" s="29">
        <v>7.28</v>
      </c>
      <c r="G31" s="29">
        <v>124</v>
      </c>
      <c r="H31" s="29">
        <v>0.04</v>
      </c>
      <c r="I31" s="29">
        <v>3.68</v>
      </c>
      <c r="J31" s="29">
        <v>0.01</v>
      </c>
      <c r="K31" s="29"/>
      <c r="L31" s="29">
        <v>28.99</v>
      </c>
      <c r="M31" s="29">
        <v>34.93</v>
      </c>
      <c r="N31" s="29">
        <v>16.43</v>
      </c>
      <c r="O31" s="29">
        <v>0.75</v>
      </c>
    </row>
    <row r="32" spans="1:15" ht="45" x14ac:dyDescent="0.25">
      <c r="A32" s="16">
        <v>284</v>
      </c>
      <c r="B32" s="16" t="s">
        <v>140</v>
      </c>
      <c r="C32" s="29">
        <v>250</v>
      </c>
      <c r="D32" s="29">
        <v>13.97</v>
      </c>
      <c r="E32" s="29">
        <v>19.690000000000001</v>
      </c>
      <c r="F32" s="29">
        <v>25.32</v>
      </c>
      <c r="G32" s="29">
        <v>271</v>
      </c>
      <c r="H32" s="29">
        <v>0.15</v>
      </c>
      <c r="I32" s="29">
        <v>12</v>
      </c>
      <c r="J32" s="29">
        <v>0.01</v>
      </c>
      <c r="K32" s="29"/>
      <c r="L32" s="29">
        <v>62.36</v>
      </c>
      <c r="M32" s="29">
        <v>186.32</v>
      </c>
      <c r="N32" s="29">
        <v>43.07</v>
      </c>
      <c r="O32" s="29">
        <v>2.33</v>
      </c>
    </row>
    <row r="33" spans="1:15" x14ac:dyDescent="0.25">
      <c r="A33" s="16">
        <v>342</v>
      </c>
      <c r="B33" s="16" t="s">
        <v>111</v>
      </c>
      <c r="C33" s="29">
        <v>200</v>
      </c>
      <c r="D33" s="29">
        <v>0.17</v>
      </c>
      <c r="E33" s="29">
        <v>0.16</v>
      </c>
      <c r="F33" s="29">
        <v>22.21</v>
      </c>
      <c r="G33" s="29">
        <v>91</v>
      </c>
      <c r="H33" s="29">
        <v>0.01</v>
      </c>
      <c r="I33" s="29">
        <v>1.82</v>
      </c>
      <c r="J33" s="29"/>
      <c r="K33" s="29"/>
      <c r="L33" s="29">
        <v>14.18</v>
      </c>
      <c r="M33" s="29">
        <v>4.34</v>
      </c>
      <c r="N33" s="29">
        <v>3.56</v>
      </c>
      <c r="O33" s="29">
        <v>0.92</v>
      </c>
    </row>
    <row r="34" spans="1:15" x14ac:dyDescent="0.25">
      <c r="A34" s="16">
        <v>11</v>
      </c>
      <c r="B34" s="16" t="s">
        <v>61</v>
      </c>
      <c r="C34" s="29">
        <v>60</v>
      </c>
      <c r="D34" s="29">
        <v>4</v>
      </c>
      <c r="E34" s="29">
        <v>0.57999999999999996</v>
      </c>
      <c r="F34" s="29">
        <v>25.34</v>
      </c>
      <c r="G34" s="29">
        <v>122</v>
      </c>
      <c r="H34" s="29">
        <v>0.04</v>
      </c>
      <c r="I34" s="29"/>
      <c r="J34" s="29"/>
      <c r="K34" s="29">
        <v>0.78</v>
      </c>
      <c r="L34" s="29">
        <v>18.559999999999999</v>
      </c>
      <c r="M34" s="29">
        <v>27.94</v>
      </c>
      <c r="N34" s="29">
        <v>3.3</v>
      </c>
      <c r="O34" s="29">
        <v>0.42</v>
      </c>
    </row>
    <row r="35" spans="1:15" x14ac:dyDescent="0.25">
      <c r="A35" s="16"/>
      <c r="B35" s="16" t="s">
        <v>75</v>
      </c>
      <c r="C35" s="29">
        <v>610</v>
      </c>
      <c r="D35" s="29">
        <f>SUM(D31:D34)</f>
        <v>19.54</v>
      </c>
      <c r="E35" s="29">
        <f t="shared" ref="E35:O35" si="4">SUM(E31:E34)</f>
        <v>30.47</v>
      </c>
      <c r="F35" s="29">
        <f t="shared" si="4"/>
        <v>80.150000000000006</v>
      </c>
      <c r="G35" s="29">
        <f t="shared" si="4"/>
        <v>608</v>
      </c>
      <c r="H35" s="29">
        <f t="shared" si="4"/>
        <v>0.24000000000000002</v>
      </c>
      <c r="I35" s="29">
        <f t="shared" si="4"/>
        <v>17.5</v>
      </c>
      <c r="J35" s="29">
        <f t="shared" si="4"/>
        <v>0.02</v>
      </c>
      <c r="K35" s="29">
        <f t="shared" si="4"/>
        <v>0.78</v>
      </c>
      <c r="L35" s="29">
        <f t="shared" si="4"/>
        <v>124.09</v>
      </c>
      <c r="M35" s="29">
        <f t="shared" si="4"/>
        <v>253.53</v>
      </c>
      <c r="N35" s="29">
        <f t="shared" si="4"/>
        <v>66.36</v>
      </c>
      <c r="O35" s="29">
        <f t="shared" si="4"/>
        <v>4.42</v>
      </c>
    </row>
    <row r="36" spans="1:15" x14ac:dyDescent="0.25">
      <c r="A36" s="16"/>
      <c r="B36" s="16" t="s">
        <v>67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</row>
    <row r="37" spans="1:15" x14ac:dyDescent="0.25">
      <c r="A37" s="16">
        <v>386</v>
      </c>
      <c r="B37" s="16" t="s">
        <v>76</v>
      </c>
      <c r="C37" s="29">
        <v>200</v>
      </c>
      <c r="D37" s="29">
        <v>4.91</v>
      </c>
      <c r="E37" s="29">
        <v>3.96</v>
      </c>
      <c r="F37" s="29">
        <v>6.88</v>
      </c>
      <c r="G37" s="29">
        <v>100</v>
      </c>
      <c r="H37" s="29">
        <v>0.03</v>
      </c>
      <c r="I37" s="29">
        <v>0.22</v>
      </c>
      <c r="J37" s="29">
        <v>0.04</v>
      </c>
      <c r="K37" s="29"/>
      <c r="L37" s="29">
        <v>248</v>
      </c>
      <c r="M37" s="29">
        <v>129.04</v>
      </c>
      <c r="N37" s="29">
        <v>18.3</v>
      </c>
      <c r="O37" s="29">
        <v>0.16</v>
      </c>
    </row>
    <row r="38" spans="1:15" x14ac:dyDescent="0.25">
      <c r="A38" s="16"/>
      <c r="B38" s="16" t="s">
        <v>51</v>
      </c>
      <c r="C38" s="29"/>
      <c r="D38" s="29">
        <f t="shared" ref="D38:O38" si="5">SUM(D12,D16,D25,D29,D35,D37)</f>
        <v>88.52000000000001</v>
      </c>
      <c r="E38" s="29">
        <f t="shared" si="5"/>
        <v>118.04</v>
      </c>
      <c r="F38" s="29">
        <f t="shared" si="5"/>
        <v>368.12</v>
      </c>
      <c r="G38" s="29">
        <f t="shared" si="5"/>
        <v>2800.0299999999997</v>
      </c>
      <c r="H38" s="29">
        <f t="shared" si="5"/>
        <v>0.94</v>
      </c>
      <c r="I38" s="29">
        <f t="shared" si="5"/>
        <v>74.739999999999995</v>
      </c>
      <c r="J38" s="29">
        <f t="shared" si="5"/>
        <v>0.33</v>
      </c>
      <c r="K38" s="29">
        <f t="shared" si="5"/>
        <v>2.5099999999999998</v>
      </c>
      <c r="L38" s="29">
        <f t="shared" si="5"/>
        <v>1406.26</v>
      </c>
      <c r="M38" s="29">
        <f t="shared" si="5"/>
        <v>1418.16</v>
      </c>
      <c r="N38" s="29">
        <f t="shared" si="5"/>
        <v>253.26999999999998</v>
      </c>
      <c r="O38" s="29">
        <f t="shared" si="5"/>
        <v>16.290000000000003</v>
      </c>
    </row>
    <row r="39" spans="1:15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</sheetData>
  <mergeCells count="7">
    <mergeCell ref="E1:O1"/>
    <mergeCell ref="L2:O2"/>
    <mergeCell ref="A2:A3"/>
    <mergeCell ref="B2:B3"/>
    <mergeCell ref="D2:F2"/>
    <mergeCell ref="G2:G3"/>
    <mergeCell ref="H2:K2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workbookViewId="0">
      <selection activeCell="L28" sqref="L28"/>
    </sheetView>
  </sheetViews>
  <sheetFormatPr defaultRowHeight="15" x14ac:dyDescent="0.25"/>
  <cols>
    <col min="1" max="1" width="8.42578125" style="1" customWidth="1"/>
    <col min="2" max="2" width="13.28515625" style="1" customWidth="1"/>
    <col min="3" max="9" width="9.140625" style="1"/>
    <col min="10" max="10" width="7.7109375" style="1" customWidth="1"/>
    <col min="11" max="11" width="6.85546875" style="1" customWidth="1"/>
    <col min="12" max="12" width="7.7109375" style="1" customWidth="1"/>
    <col min="13" max="13" width="7.28515625" style="1" customWidth="1"/>
    <col min="14" max="14" width="6.7109375" style="1" customWidth="1"/>
    <col min="15" max="15" width="9.140625" style="1"/>
  </cols>
  <sheetData>
    <row r="1" spans="1:15" ht="15.75" thickBot="1" x14ac:dyDescent="0.3">
      <c r="A1" s="8"/>
      <c r="B1" s="8"/>
      <c r="C1" s="8"/>
      <c r="D1" s="8"/>
      <c r="E1" s="8"/>
      <c r="F1" s="8"/>
      <c r="G1" s="8"/>
      <c r="H1" s="62" t="s">
        <v>217</v>
      </c>
      <c r="I1" s="62"/>
      <c r="J1" s="62"/>
      <c r="K1" s="62"/>
      <c r="L1" s="62"/>
      <c r="M1" s="62"/>
      <c r="N1" s="62"/>
      <c r="O1" s="62"/>
    </row>
    <row r="2" spans="1:15" ht="15.75" thickBot="1" x14ac:dyDescent="0.3">
      <c r="A2" s="63" t="s">
        <v>0</v>
      </c>
      <c r="B2" s="65" t="s">
        <v>1</v>
      </c>
      <c r="C2" s="31" t="s">
        <v>2</v>
      </c>
      <c r="D2" s="67" t="s">
        <v>4</v>
      </c>
      <c r="E2" s="67"/>
      <c r="F2" s="68"/>
      <c r="G2" s="69" t="s">
        <v>5</v>
      </c>
      <c r="H2" s="58" t="s">
        <v>6</v>
      </c>
      <c r="I2" s="59"/>
      <c r="J2" s="59"/>
      <c r="K2" s="60"/>
      <c r="L2" s="58" t="s">
        <v>7</v>
      </c>
      <c r="M2" s="59"/>
      <c r="N2" s="59"/>
      <c r="O2" s="60"/>
    </row>
    <row r="3" spans="1:15" ht="30.75" customHeight="1" thickBot="1" x14ac:dyDescent="0.3">
      <c r="A3" s="64"/>
      <c r="B3" s="66"/>
      <c r="C3" s="31" t="s">
        <v>3</v>
      </c>
      <c r="D3" s="11" t="s">
        <v>8</v>
      </c>
      <c r="E3" s="12" t="s">
        <v>9</v>
      </c>
      <c r="F3" s="13" t="s">
        <v>10</v>
      </c>
      <c r="G3" s="70"/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4" t="s">
        <v>18</v>
      </c>
    </row>
    <row r="4" spans="1:15" ht="15.75" thickBot="1" x14ac:dyDescent="0.3">
      <c r="A4" s="12">
        <v>1</v>
      </c>
      <c r="B4" s="22">
        <v>2</v>
      </c>
      <c r="C4" s="15">
        <v>3</v>
      </c>
      <c r="D4" s="12">
        <v>4</v>
      </c>
      <c r="E4" s="12">
        <v>5</v>
      </c>
      <c r="F4" s="13">
        <v>6</v>
      </c>
      <c r="G4" s="12">
        <v>7</v>
      </c>
      <c r="H4" s="12">
        <v>8</v>
      </c>
      <c r="I4" s="12">
        <v>9</v>
      </c>
      <c r="J4" s="12">
        <v>10</v>
      </c>
      <c r="K4" s="12">
        <v>11</v>
      </c>
      <c r="L4" s="12">
        <v>12</v>
      </c>
      <c r="M4" s="12">
        <v>13</v>
      </c>
      <c r="N4" s="12">
        <v>14</v>
      </c>
      <c r="O4" s="14">
        <v>15</v>
      </c>
    </row>
    <row r="5" spans="1:15" ht="15.75" thickBot="1" x14ac:dyDescent="0.3">
      <c r="A5" s="19">
        <v>2</v>
      </c>
      <c r="B5" s="20">
        <v>3</v>
      </c>
      <c r="C5" s="19">
        <v>4</v>
      </c>
      <c r="D5" s="19">
        <v>5</v>
      </c>
      <c r="E5" s="21">
        <v>6</v>
      </c>
      <c r="F5" s="19">
        <v>7</v>
      </c>
      <c r="G5" s="19">
        <v>8</v>
      </c>
      <c r="H5" s="19">
        <v>9</v>
      </c>
      <c r="I5" s="19">
        <v>10</v>
      </c>
      <c r="J5" s="19">
        <v>11</v>
      </c>
      <c r="K5" s="19">
        <v>12</v>
      </c>
      <c r="L5" s="19">
        <v>13</v>
      </c>
      <c r="M5" s="19">
        <v>14</v>
      </c>
      <c r="N5" s="22">
        <v>15</v>
      </c>
      <c r="O5" s="23"/>
    </row>
    <row r="6" spans="1:15" x14ac:dyDescent="0.25">
      <c r="A6" s="18"/>
      <c r="B6" s="18" t="s">
        <v>52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15" s="1" customFormat="1" ht="30" x14ac:dyDescent="0.25">
      <c r="A7" s="16">
        <v>14</v>
      </c>
      <c r="B7" s="16" t="s">
        <v>112</v>
      </c>
      <c r="C7" s="29">
        <v>20</v>
      </c>
      <c r="D7" s="29">
        <v>0.16</v>
      </c>
      <c r="E7" s="29">
        <v>14.5</v>
      </c>
      <c r="F7" s="29">
        <v>0.26</v>
      </c>
      <c r="G7" s="29">
        <v>132</v>
      </c>
      <c r="H7" s="29"/>
      <c r="I7" s="29"/>
      <c r="J7" s="29">
        <v>0.08</v>
      </c>
      <c r="K7" s="29">
        <v>0.1</v>
      </c>
      <c r="L7" s="29">
        <v>2.11</v>
      </c>
      <c r="M7" s="29">
        <v>2.61</v>
      </c>
      <c r="N7" s="29"/>
      <c r="O7" s="29"/>
    </row>
    <row r="8" spans="1:15" ht="30" x14ac:dyDescent="0.25">
      <c r="A8" s="16">
        <v>16</v>
      </c>
      <c r="B8" s="16" t="s">
        <v>187</v>
      </c>
      <c r="C8" s="29">
        <v>40</v>
      </c>
      <c r="D8" s="44">
        <v>6.78</v>
      </c>
      <c r="E8" s="29">
        <v>6.27</v>
      </c>
      <c r="F8" s="29">
        <v>0.05</v>
      </c>
      <c r="G8" s="29">
        <v>84</v>
      </c>
      <c r="H8" s="29">
        <v>0.9</v>
      </c>
      <c r="I8" s="29"/>
      <c r="J8" s="29">
        <v>7.0000000000000007E-2</v>
      </c>
      <c r="K8" s="29"/>
      <c r="L8" s="29">
        <v>5.0999999999999996</v>
      </c>
      <c r="M8" s="29">
        <v>8.5</v>
      </c>
      <c r="N8" s="29">
        <v>3.53</v>
      </c>
      <c r="O8" s="29">
        <v>0.33</v>
      </c>
    </row>
    <row r="9" spans="1:15" s="1" customFormat="1" ht="75" x14ac:dyDescent="0.25">
      <c r="A9" s="16">
        <v>174</v>
      </c>
      <c r="B9" s="16" t="s">
        <v>255</v>
      </c>
      <c r="C9" s="29" t="s">
        <v>232</v>
      </c>
      <c r="D9" s="29">
        <v>5.12</v>
      </c>
      <c r="E9" s="29">
        <v>9.49</v>
      </c>
      <c r="F9" s="29">
        <v>23.7</v>
      </c>
      <c r="G9" s="29">
        <v>201</v>
      </c>
      <c r="H9" s="29">
        <v>0.06</v>
      </c>
      <c r="I9" s="29">
        <v>0.52</v>
      </c>
      <c r="J9" s="29">
        <v>0.05</v>
      </c>
      <c r="K9" s="29"/>
      <c r="L9" s="29">
        <v>162.34</v>
      </c>
      <c r="M9" s="29">
        <v>154.66</v>
      </c>
      <c r="N9" s="29">
        <v>23.06</v>
      </c>
      <c r="O9" s="29">
        <v>0.48</v>
      </c>
    </row>
    <row r="10" spans="1:15" s="1" customFormat="1" ht="45" x14ac:dyDescent="0.25">
      <c r="A10" s="16">
        <v>379</v>
      </c>
      <c r="B10" s="16" t="s">
        <v>189</v>
      </c>
      <c r="C10" s="29">
        <v>200</v>
      </c>
      <c r="D10" s="29">
        <v>3.06</v>
      </c>
      <c r="E10" s="29">
        <v>2.6</v>
      </c>
      <c r="F10" s="29">
        <v>15.8</v>
      </c>
      <c r="G10" s="29">
        <v>100</v>
      </c>
      <c r="H10" s="29">
        <v>0.02</v>
      </c>
      <c r="I10" s="29">
        <v>0.78</v>
      </c>
      <c r="J10" s="29">
        <v>7.0000000000000007E-2</v>
      </c>
      <c r="K10" s="29"/>
      <c r="L10" s="29">
        <v>168.6</v>
      </c>
      <c r="M10" s="29">
        <v>98.75</v>
      </c>
      <c r="N10" s="29">
        <v>5.61</v>
      </c>
      <c r="O10" s="29">
        <v>0.1</v>
      </c>
    </row>
    <row r="11" spans="1:15" x14ac:dyDescent="0.25">
      <c r="A11" s="16">
        <v>6</v>
      </c>
      <c r="B11" s="16" t="s">
        <v>55</v>
      </c>
      <c r="C11" s="29">
        <v>60</v>
      </c>
      <c r="D11" s="29">
        <v>4.47</v>
      </c>
      <c r="E11" s="29">
        <v>0.6</v>
      </c>
      <c r="F11" s="29">
        <v>34.78</v>
      </c>
      <c r="G11" s="29">
        <v>122</v>
      </c>
      <c r="H11" s="29">
        <v>0.06</v>
      </c>
      <c r="I11" s="29"/>
      <c r="J11" s="29"/>
      <c r="K11" s="29">
        <v>0.78</v>
      </c>
      <c r="L11" s="29">
        <v>15.06</v>
      </c>
      <c r="M11" s="29">
        <v>33.18</v>
      </c>
      <c r="N11" s="29">
        <v>5.96</v>
      </c>
      <c r="O11" s="29">
        <v>0.31</v>
      </c>
    </row>
    <row r="12" spans="1:15" ht="30" x14ac:dyDescent="0.25">
      <c r="A12" s="16"/>
      <c r="B12" s="16" t="s">
        <v>72</v>
      </c>
      <c r="C12" s="29">
        <v>560</v>
      </c>
      <c r="D12" s="29">
        <f>SUM(D7:D11)</f>
        <v>19.59</v>
      </c>
      <c r="E12" s="29">
        <f t="shared" ref="E12:O12" si="0">SUM(E7:E11)</f>
        <v>33.46</v>
      </c>
      <c r="F12" s="29">
        <f t="shared" si="0"/>
        <v>74.59</v>
      </c>
      <c r="G12" s="29">
        <f t="shared" si="0"/>
        <v>639</v>
      </c>
      <c r="H12" s="29">
        <f t="shared" si="0"/>
        <v>1.04</v>
      </c>
      <c r="I12" s="29">
        <f t="shared" si="0"/>
        <v>1.3</v>
      </c>
      <c r="J12" s="29">
        <f t="shared" si="0"/>
        <v>0.27</v>
      </c>
      <c r="K12" s="29">
        <f t="shared" si="0"/>
        <v>0.88</v>
      </c>
      <c r="L12" s="29">
        <f t="shared" si="0"/>
        <v>353.21</v>
      </c>
      <c r="M12" s="29">
        <f t="shared" si="0"/>
        <v>297.7</v>
      </c>
      <c r="N12" s="29">
        <f t="shared" si="0"/>
        <v>38.160000000000004</v>
      </c>
      <c r="O12" s="29">
        <f t="shared" si="0"/>
        <v>1.22</v>
      </c>
    </row>
    <row r="13" spans="1:15" x14ac:dyDescent="0.25">
      <c r="A13" s="16"/>
      <c r="B13" s="16" t="s">
        <v>79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</row>
    <row r="14" spans="1:15" x14ac:dyDescent="0.25">
      <c r="A14" s="16">
        <v>140</v>
      </c>
      <c r="B14" s="16" t="s">
        <v>94</v>
      </c>
      <c r="C14" s="29">
        <v>50</v>
      </c>
      <c r="D14" s="29">
        <v>3.53</v>
      </c>
      <c r="E14" s="29">
        <v>4.3099999999999996</v>
      </c>
      <c r="F14" s="29">
        <v>33.85</v>
      </c>
      <c r="G14" s="29">
        <v>188</v>
      </c>
      <c r="H14" s="29">
        <v>0.03</v>
      </c>
      <c r="I14" s="29"/>
      <c r="J14" s="29">
        <v>0.01</v>
      </c>
      <c r="K14" s="29"/>
      <c r="L14" s="29">
        <v>12.76</v>
      </c>
      <c r="M14" s="29">
        <v>39.15</v>
      </c>
      <c r="N14" s="29">
        <v>8.6999999999999993</v>
      </c>
      <c r="O14" s="29">
        <v>0.91</v>
      </c>
    </row>
    <row r="15" spans="1:15" ht="30" x14ac:dyDescent="0.25">
      <c r="A15" s="16">
        <v>2</v>
      </c>
      <c r="B15" s="16" t="s">
        <v>82</v>
      </c>
      <c r="C15" s="29">
        <v>180</v>
      </c>
      <c r="D15" s="29">
        <v>0.79</v>
      </c>
      <c r="E15" s="29">
        <v>0.74</v>
      </c>
      <c r="F15" s="29">
        <v>18.73</v>
      </c>
      <c r="G15" s="29">
        <v>85</v>
      </c>
      <c r="H15" s="29">
        <v>0.04</v>
      </c>
      <c r="I15" s="29">
        <v>8.4</v>
      </c>
      <c r="J15" s="29"/>
      <c r="K15" s="29"/>
      <c r="L15" s="29">
        <v>29.57</v>
      </c>
      <c r="M15" s="29">
        <v>20.100000000000001</v>
      </c>
      <c r="N15" s="29">
        <v>16.440000000000001</v>
      </c>
      <c r="O15" s="29">
        <v>4.0199999999999996</v>
      </c>
    </row>
    <row r="16" spans="1:15" ht="30" x14ac:dyDescent="0.25">
      <c r="A16" s="16"/>
      <c r="B16" s="16" t="s">
        <v>113</v>
      </c>
      <c r="C16" s="29">
        <f>SUM(C14:C15)</f>
        <v>230</v>
      </c>
      <c r="D16" s="29">
        <f t="shared" ref="D16:O16" si="1">SUM(D14:D15)</f>
        <v>4.32</v>
      </c>
      <c r="E16" s="29">
        <f t="shared" si="1"/>
        <v>5.05</v>
      </c>
      <c r="F16" s="29">
        <f t="shared" si="1"/>
        <v>52.58</v>
      </c>
      <c r="G16" s="29">
        <f t="shared" si="1"/>
        <v>273</v>
      </c>
      <c r="H16" s="29">
        <f t="shared" si="1"/>
        <v>7.0000000000000007E-2</v>
      </c>
      <c r="I16" s="29">
        <f t="shared" si="1"/>
        <v>8.4</v>
      </c>
      <c r="J16" s="29">
        <f t="shared" si="1"/>
        <v>0.01</v>
      </c>
      <c r="K16" s="29">
        <f t="shared" si="1"/>
        <v>0</v>
      </c>
      <c r="L16" s="29">
        <f t="shared" si="1"/>
        <v>42.33</v>
      </c>
      <c r="M16" s="29">
        <f t="shared" si="1"/>
        <v>59.25</v>
      </c>
      <c r="N16" s="29">
        <f t="shared" si="1"/>
        <v>25.14</v>
      </c>
      <c r="O16" s="29">
        <f t="shared" si="1"/>
        <v>4.93</v>
      </c>
    </row>
    <row r="17" spans="1:15" x14ac:dyDescent="0.25">
      <c r="A17" s="16"/>
      <c r="B17" s="16" t="s">
        <v>26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6" customHeight="1" x14ac:dyDescent="0.25">
      <c r="A18" s="16"/>
      <c r="B18" s="16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</row>
    <row r="19" spans="1:15" ht="45" x14ac:dyDescent="0.25">
      <c r="A19" s="16">
        <v>251</v>
      </c>
      <c r="B19" s="16" t="s">
        <v>204</v>
      </c>
      <c r="C19" s="29" t="s">
        <v>205</v>
      </c>
      <c r="D19" s="29">
        <v>9.0299999999999994</v>
      </c>
      <c r="E19" s="29">
        <v>11.54</v>
      </c>
      <c r="F19" s="29">
        <v>8.83</v>
      </c>
      <c r="G19" s="29">
        <v>175</v>
      </c>
      <c r="H19" s="29">
        <v>7.0000000000000007E-2</v>
      </c>
      <c r="I19" s="29">
        <v>13.07</v>
      </c>
      <c r="J19" s="29">
        <v>0.02</v>
      </c>
      <c r="K19" s="29"/>
      <c r="L19" s="29">
        <v>42.37</v>
      </c>
      <c r="M19" s="29">
        <v>111.58</v>
      </c>
      <c r="N19" s="29">
        <v>27.75</v>
      </c>
      <c r="O19" s="29">
        <v>1.65</v>
      </c>
    </row>
    <row r="20" spans="1:15" ht="45" x14ac:dyDescent="0.25">
      <c r="A20" s="16">
        <v>244</v>
      </c>
      <c r="B20" s="16" t="s">
        <v>266</v>
      </c>
      <c r="C20" s="29">
        <v>225</v>
      </c>
      <c r="D20" s="29">
        <v>22.95</v>
      </c>
      <c r="E20" s="29">
        <v>21.49</v>
      </c>
      <c r="F20" s="29">
        <v>36.57</v>
      </c>
      <c r="G20" s="29">
        <v>445</v>
      </c>
      <c r="H20" s="29">
        <v>0.27</v>
      </c>
      <c r="I20" s="29">
        <v>2.0299999999999998</v>
      </c>
      <c r="J20" s="29">
        <v>0.01</v>
      </c>
      <c r="K20" s="29"/>
      <c r="L20" s="29">
        <v>51.1</v>
      </c>
      <c r="M20" s="29">
        <v>203.52</v>
      </c>
      <c r="N20" s="29">
        <v>37.090000000000003</v>
      </c>
      <c r="O20" s="29">
        <v>1.22</v>
      </c>
    </row>
    <row r="21" spans="1:15" ht="4.5" customHeight="1" x14ac:dyDescent="0.25">
      <c r="A21" s="16"/>
      <c r="B21" s="16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</row>
    <row r="22" spans="1:15" ht="30" x14ac:dyDescent="0.25">
      <c r="A22" s="16">
        <v>349</v>
      </c>
      <c r="B22" s="16" t="s">
        <v>114</v>
      </c>
      <c r="C22" s="29">
        <v>200</v>
      </c>
      <c r="D22" s="29">
        <v>0.73</v>
      </c>
      <c r="E22" s="29">
        <v>0.04</v>
      </c>
      <c r="F22" s="29">
        <v>20.58</v>
      </c>
      <c r="G22" s="29">
        <v>99</v>
      </c>
      <c r="H22" s="29">
        <v>0.01</v>
      </c>
      <c r="I22" s="29">
        <v>0.24</v>
      </c>
      <c r="J22" s="29"/>
      <c r="K22" s="29"/>
      <c r="L22" s="29">
        <v>32.479999999999997</v>
      </c>
      <c r="M22" s="29">
        <v>19.05</v>
      </c>
      <c r="N22" s="29">
        <v>13.7</v>
      </c>
      <c r="O22" s="29">
        <v>0.46</v>
      </c>
    </row>
    <row r="23" spans="1:15" x14ac:dyDescent="0.25">
      <c r="A23" s="16">
        <v>12</v>
      </c>
      <c r="B23" s="16" t="s">
        <v>73</v>
      </c>
      <c r="C23" s="29">
        <v>60</v>
      </c>
      <c r="D23" s="29">
        <v>2.93</v>
      </c>
      <c r="E23" s="29">
        <v>0.63</v>
      </c>
      <c r="F23" s="29">
        <v>24.19</v>
      </c>
      <c r="G23" s="29">
        <v>114</v>
      </c>
      <c r="H23" s="29">
        <v>0.02</v>
      </c>
      <c r="I23" s="29"/>
      <c r="J23" s="29"/>
      <c r="K23" s="29">
        <v>0.54</v>
      </c>
      <c r="L23" s="29">
        <v>23.8</v>
      </c>
      <c r="M23" s="29">
        <v>51.6</v>
      </c>
      <c r="N23" s="29">
        <v>10.4</v>
      </c>
      <c r="O23" s="29">
        <v>1.36</v>
      </c>
    </row>
    <row r="24" spans="1:15" ht="30" x14ac:dyDescent="0.25">
      <c r="A24" s="16">
        <v>11</v>
      </c>
      <c r="B24" s="16" t="s">
        <v>61</v>
      </c>
      <c r="C24" s="29">
        <v>30</v>
      </c>
      <c r="D24" s="29">
        <v>2</v>
      </c>
      <c r="E24" s="29">
        <v>0.28999999999999998</v>
      </c>
      <c r="F24" s="29">
        <v>12.67</v>
      </c>
      <c r="G24" s="29">
        <v>61</v>
      </c>
      <c r="H24" s="29">
        <v>0.03</v>
      </c>
      <c r="I24" s="29"/>
      <c r="J24" s="29"/>
      <c r="K24" s="29">
        <v>0.39</v>
      </c>
      <c r="L24" s="29">
        <v>9.2799999999999994</v>
      </c>
      <c r="M24" s="29">
        <v>13.97</v>
      </c>
      <c r="N24" s="29">
        <v>1.65</v>
      </c>
      <c r="O24" s="29">
        <v>0.21</v>
      </c>
    </row>
    <row r="25" spans="1:15" x14ac:dyDescent="0.25">
      <c r="A25" s="16"/>
      <c r="B25" s="16" t="s">
        <v>115</v>
      </c>
      <c r="C25" s="29">
        <v>865</v>
      </c>
      <c r="D25" s="29">
        <f>SUM(D18:D24)</f>
        <v>37.639999999999993</v>
      </c>
      <c r="E25" s="29">
        <f t="shared" ref="E25:O25" si="2">SUM(E18:E24)</f>
        <v>33.99</v>
      </c>
      <c r="F25" s="29">
        <f t="shared" si="2"/>
        <v>102.83999999999999</v>
      </c>
      <c r="G25" s="29">
        <f t="shared" si="2"/>
        <v>894</v>
      </c>
      <c r="H25" s="29">
        <f t="shared" si="2"/>
        <v>0.4</v>
      </c>
      <c r="I25" s="29">
        <f t="shared" si="2"/>
        <v>15.34</v>
      </c>
      <c r="J25" s="29">
        <f t="shared" si="2"/>
        <v>0.03</v>
      </c>
      <c r="K25" s="29">
        <f t="shared" si="2"/>
        <v>0.93</v>
      </c>
      <c r="L25" s="29">
        <f t="shared" si="2"/>
        <v>159.03</v>
      </c>
      <c r="M25" s="29">
        <f t="shared" si="2"/>
        <v>399.72000000000008</v>
      </c>
      <c r="N25" s="29">
        <f t="shared" si="2"/>
        <v>90.590000000000018</v>
      </c>
      <c r="O25" s="29">
        <f t="shared" si="2"/>
        <v>4.9000000000000004</v>
      </c>
    </row>
    <row r="26" spans="1:15" x14ac:dyDescent="0.25">
      <c r="A26" s="16"/>
      <c r="B26" s="16" t="s">
        <v>31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</row>
    <row r="27" spans="1:15" ht="60" x14ac:dyDescent="0.25">
      <c r="A27" s="16">
        <v>188</v>
      </c>
      <c r="B27" s="16" t="s">
        <v>233</v>
      </c>
      <c r="C27" s="29" t="s">
        <v>179</v>
      </c>
      <c r="D27" s="29">
        <v>15.4</v>
      </c>
      <c r="E27" s="29">
        <v>13.75</v>
      </c>
      <c r="F27" s="29">
        <v>17.579999999999998</v>
      </c>
      <c r="G27" s="29">
        <v>270</v>
      </c>
      <c r="H27" s="29">
        <v>0.04</v>
      </c>
      <c r="I27" s="29">
        <v>0.02</v>
      </c>
      <c r="J27" s="29">
        <v>0.04</v>
      </c>
      <c r="K27" s="29"/>
      <c r="L27" s="29">
        <v>69.88</v>
      </c>
      <c r="M27" s="29">
        <v>199.65</v>
      </c>
      <c r="N27" s="29">
        <v>28.42</v>
      </c>
      <c r="O27" s="29">
        <v>0.32</v>
      </c>
    </row>
    <row r="28" spans="1:15" ht="30" x14ac:dyDescent="0.25">
      <c r="A28" s="16">
        <v>377</v>
      </c>
      <c r="B28" s="16" t="s">
        <v>116</v>
      </c>
      <c r="C28" s="29" t="s">
        <v>101</v>
      </c>
      <c r="D28" s="29">
        <v>0.17</v>
      </c>
      <c r="E28" s="29">
        <v>0.04</v>
      </c>
      <c r="F28" s="29">
        <v>13.83</v>
      </c>
      <c r="G28" s="29">
        <v>56</v>
      </c>
      <c r="H28" s="29"/>
      <c r="I28" s="29">
        <v>0.6</v>
      </c>
      <c r="J28" s="29"/>
      <c r="K28" s="29"/>
      <c r="L28" s="29">
        <v>14.2</v>
      </c>
      <c r="M28" s="29">
        <v>5.64</v>
      </c>
      <c r="N28" s="29">
        <v>3.03</v>
      </c>
      <c r="O28" s="29">
        <v>0.5</v>
      </c>
    </row>
    <row r="29" spans="1:15" ht="30" x14ac:dyDescent="0.25">
      <c r="A29" s="16"/>
      <c r="B29" s="16" t="s">
        <v>45</v>
      </c>
      <c r="C29" s="29">
        <v>357</v>
      </c>
      <c r="D29" s="29">
        <f>SUM(D27:D28)</f>
        <v>15.57</v>
      </c>
      <c r="E29" s="29">
        <f t="shared" ref="E29:O29" si="3">SUM(E27:E28)</f>
        <v>13.79</v>
      </c>
      <c r="F29" s="29">
        <f t="shared" si="3"/>
        <v>31.409999999999997</v>
      </c>
      <c r="G29" s="29">
        <f t="shared" si="3"/>
        <v>326</v>
      </c>
      <c r="H29" s="29">
        <f t="shared" si="3"/>
        <v>0.04</v>
      </c>
      <c r="I29" s="29">
        <f t="shared" si="3"/>
        <v>0.62</v>
      </c>
      <c r="J29" s="29">
        <f t="shared" si="3"/>
        <v>0.04</v>
      </c>
      <c r="K29" s="29">
        <f t="shared" si="3"/>
        <v>0</v>
      </c>
      <c r="L29" s="29">
        <f t="shared" si="3"/>
        <v>84.08</v>
      </c>
      <c r="M29" s="29">
        <f t="shared" si="3"/>
        <v>205.29</v>
      </c>
      <c r="N29" s="29">
        <f t="shared" si="3"/>
        <v>31.450000000000003</v>
      </c>
      <c r="O29" s="29">
        <f t="shared" si="3"/>
        <v>0.82000000000000006</v>
      </c>
    </row>
    <row r="30" spans="1:15" x14ac:dyDescent="0.25">
      <c r="A30" s="16"/>
      <c r="B30" s="16" t="s">
        <v>46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</row>
    <row r="31" spans="1:15" ht="45" x14ac:dyDescent="0.25">
      <c r="A31" s="16">
        <v>51</v>
      </c>
      <c r="B31" s="16" t="s">
        <v>230</v>
      </c>
      <c r="C31" s="29">
        <v>100</v>
      </c>
      <c r="D31" s="29">
        <v>1.84</v>
      </c>
      <c r="E31" s="29">
        <v>6.04</v>
      </c>
      <c r="F31" s="29">
        <v>17.559999999999999</v>
      </c>
      <c r="G31" s="29">
        <v>134</v>
      </c>
      <c r="H31" s="29">
        <v>0.01</v>
      </c>
      <c r="I31" s="29">
        <v>3.64</v>
      </c>
      <c r="J31" s="29">
        <v>0.54</v>
      </c>
      <c r="K31" s="29"/>
      <c r="L31" s="29">
        <v>31.42</v>
      </c>
      <c r="M31" s="29">
        <v>35.94</v>
      </c>
      <c r="N31" s="29">
        <v>19.89</v>
      </c>
      <c r="O31" s="29">
        <v>1.17</v>
      </c>
    </row>
    <row r="32" spans="1:15" ht="30" x14ac:dyDescent="0.25">
      <c r="A32" s="16">
        <v>297</v>
      </c>
      <c r="B32" s="16" t="s">
        <v>167</v>
      </c>
      <c r="C32" s="29">
        <v>100</v>
      </c>
      <c r="D32" s="29">
        <v>12.47</v>
      </c>
      <c r="E32" s="29">
        <v>18.61</v>
      </c>
      <c r="F32" s="29">
        <v>7.36</v>
      </c>
      <c r="G32" s="29">
        <v>247</v>
      </c>
      <c r="H32" s="29">
        <v>7.0000000000000007E-2</v>
      </c>
      <c r="I32" s="29">
        <v>1.39</v>
      </c>
      <c r="J32" s="29">
        <v>0.06</v>
      </c>
      <c r="K32" s="29"/>
      <c r="L32" s="29">
        <v>51.18</v>
      </c>
      <c r="M32" s="29">
        <v>159</v>
      </c>
      <c r="N32" s="29">
        <v>20.25</v>
      </c>
      <c r="O32" s="29">
        <v>1.53</v>
      </c>
    </row>
    <row r="33" spans="1:15" ht="30" x14ac:dyDescent="0.25">
      <c r="A33" s="16">
        <v>143</v>
      </c>
      <c r="B33" s="16" t="s">
        <v>117</v>
      </c>
      <c r="C33" s="29">
        <v>185</v>
      </c>
      <c r="D33" s="29">
        <v>3.36</v>
      </c>
      <c r="E33" s="29">
        <v>5.72</v>
      </c>
      <c r="F33" s="29">
        <v>18.690000000000001</v>
      </c>
      <c r="G33" s="29">
        <v>157.9</v>
      </c>
      <c r="H33" s="29">
        <v>0.14000000000000001</v>
      </c>
      <c r="I33" s="29">
        <v>22.04</v>
      </c>
      <c r="J33" s="29"/>
      <c r="K33" s="29"/>
      <c r="L33" s="29">
        <v>51.17</v>
      </c>
      <c r="M33" s="29">
        <v>88.53</v>
      </c>
      <c r="N33" s="29">
        <v>39.58</v>
      </c>
      <c r="O33" s="29">
        <v>1.38</v>
      </c>
    </row>
    <row r="34" spans="1:15" ht="30" x14ac:dyDescent="0.25">
      <c r="A34" s="16">
        <v>342</v>
      </c>
      <c r="B34" s="16" t="s">
        <v>151</v>
      </c>
      <c r="C34" s="29">
        <v>200</v>
      </c>
      <c r="D34" s="29">
        <v>0.15</v>
      </c>
      <c r="E34" s="29">
        <v>0.04</v>
      </c>
      <c r="F34" s="29">
        <v>20.58</v>
      </c>
      <c r="G34" s="29">
        <v>101</v>
      </c>
      <c r="H34" s="29">
        <v>0.01</v>
      </c>
      <c r="I34" s="29">
        <v>0.24</v>
      </c>
      <c r="J34" s="29"/>
      <c r="K34" s="29"/>
      <c r="L34" s="29">
        <v>22.2</v>
      </c>
      <c r="M34" s="29">
        <v>19.05</v>
      </c>
      <c r="N34" s="29">
        <v>13.7</v>
      </c>
      <c r="O34" s="29">
        <v>0.46</v>
      </c>
    </row>
    <row r="35" spans="1:15" ht="30" x14ac:dyDescent="0.25">
      <c r="A35" s="16">
        <v>11</v>
      </c>
      <c r="B35" s="16" t="s">
        <v>61</v>
      </c>
      <c r="C35" s="29">
        <v>60</v>
      </c>
      <c r="D35" s="29">
        <v>4</v>
      </c>
      <c r="E35" s="29">
        <v>0.57999999999999996</v>
      </c>
      <c r="F35" s="29">
        <v>25.34</v>
      </c>
      <c r="G35" s="29">
        <v>122</v>
      </c>
      <c r="H35" s="29">
        <v>0.04</v>
      </c>
      <c r="I35" s="29"/>
      <c r="J35" s="29"/>
      <c r="K35" s="29">
        <v>0.78</v>
      </c>
      <c r="L35" s="29">
        <v>18.559999999999999</v>
      </c>
      <c r="M35" s="29">
        <v>27.94</v>
      </c>
      <c r="N35" s="29">
        <v>3.3</v>
      </c>
      <c r="O35" s="29">
        <v>0.42</v>
      </c>
    </row>
    <row r="36" spans="1:15" x14ac:dyDescent="0.25">
      <c r="A36" s="16"/>
      <c r="B36" s="16" t="s">
        <v>48</v>
      </c>
      <c r="C36" s="29">
        <f>SUM(C31:C35)</f>
        <v>645</v>
      </c>
      <c r="D36" s="29">
        <f t="shared" ref="D36:O36" si="4">SUM(D31:D35)</f>
        <v>21.82</v>
      </c>
      <c r="E36" s="29">
        <f t="shared" si="4"/>
        <v>30.989999999999995</v>
      </c>
      <c r="F36" s="29">
        <f t="shared" si="4"/>
        <v>89.53</v>
      </c>
      <c r="G36" s="29">
        <f t="shared" si="4"/>
        <v>761.9</v>
      </c>
      <c r="H36" s="29">
        <f t="shared" si="4"/>
        <v>0.27</v>
      </c>
      <c r="I36" s="29">
        <f t="shared" si="4"/>
        <v>27.31</v>
      </c>
      <c r="J36" s="29">
        <f t="shared" si="4"/>
        <v>0.60000000000000009</v>
      </c>
      <c r="K36" s="29">
        <f t="shared" si="4"/>
        <v>0.78</v>
      </c>
      <c r="L36" s="29">
        <f t="shared" si="4"/>
        <v>174.52999999999997</v>
      </c>
      <c r="M36" s="29">
        <f t="shared" si="4"/>
        <v>330.46000000000004</v>
      </c>
      <c r="N36" s="29">
        <f t="shared" si="4"/>
        <v>96.72</v>
      </c>
      <c r="O36" s="29">
        <f t="shared" si="4"/>
        <v>4.96</v>
      </c>
    </row>
    <row r="37" spans="1:15" x14ac:dyDescent="0.25">
      <c r="A37" s="16"/>
      <c r="B37" s="16" t="s">
        <v>67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</row>
    <row r="38" spans="1:15" x14ac:dyDescent="0.25">
      <c r="A38" s="16">
        <v>382</v>
      </c>
      <c r="B38" s="16" t="s">
        <v>102</v>
      </c>
      <c r="C38" s="29">
        <v>200</v>
      </c>
      <c r="D38" s="29">
        <v>4.91</v>
      </c>
      <c r="E38" s="29">
        <v>3.96</v>
      </c>
      <c r="F38" s="29">
        <v>6.88</v>
      </c>
      <c r="G38" s="29">
        <v>100</v>
      </c>
      <c r="H38" s="29">
        <v>0.03</v>
      </c>
      <c r="I38" s="29">
        <v>0.22</v>
      </c>
      <c r="J38" s="29">
        <v>0.04</v>
      </c>
      <c r="K38" s="29"/>
      <c r="L38" s="29">
        <v>240</v>
      </c>
      <c r="M38" s="29">
        <v>124.07</v>
      </c>
      <c r="N38" s="29">
        <v>18.920000000000002</v>
      </c>
      <c r="O38" s="29">
        <v>0.16</v>
      </c>
    </row>
    <row r="39" spans="1:15" x14ac:dyDescent="0.25">
      <c r="A39" s="16"/>
      <c r="B39" s="16" t="s">
        <v>51</v>
      </c>
      <c r="C39" s="29"/>
      <c r="D39" s="29">
        <f>SUM(D12,D16,D25,D29,D36,D38)</f>
        <v>103.85</v>
      </c>
      <c r="E39" s="29">
        <f t="shared" ref="E39:O39" si="5">SUM(E12,E16,E25,E29,E36,E38)</f>
        <v>121.23999999999998</v>
      </c>
      <c r="F39" s="29">
        <f t="shared" si="5"/>
        <v>357.82999999999993</v>
      </c>
      <c r="G39" s="29">
        <f t="shared" si="5"/>
        <v>2993.9</v>
      </c>
      <c r="H39" s="29">
        <f t="shared" si="5"/>
        <v>1.8500000000000003</v>
      </c>
      <c r="I39" s="29">
        <f t="shared" si="5"/>
        <v>53.19</v>
      </c>
      <c r="J39" s="29">
        <f t="shared" si="5"/>
        <v>0.99000000000000021</v>
      </c>
      <c r="K39" s="29">
        <f t="shared" si="5"/>
        <v>2.59</v>
      </c>
      <c r="L39" s="29">
        <f t="shared" si="5"/>
        <v>1053.1799999999998</v>
      </c>
      <c r="M39" s="29">
        <f t="shared" si="5"/>
        <v>1416.49</v>
      </c>
      <c r="N39" s="29">
        <f t="shared" si="5"/>
        <v>300.98000000000008</v>
      </c>
      <c r="O39" s="29">
        <f t="shared" si="5"/>
        <v>16.990000000000002</v>
      </c>
    </row>
  </sheetData>
  <mergeCells count="7">
    <mergeCell ref="H1:O1"/>
    <mergeCell ref="L2:O2"/>
    <mergeCell ref="A2:A3"/>
    <mergeCell ref="B2:B3"/>
    <mergeCell ref="D2:F2"/>
    <mergeCell ref="G2:G3"/>
    <mergeCell ref="H2:K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Лист 14</vt:lpstr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Лист12</vt:lpstr>
      <vt:lpstr>Лист11</vt:lpstr>
      <vt:lpstr>Лист10</vt:lpstr>
      <vt:lpstr>Лист13</vt:lpstr>
      <vt:lpstr>Лист15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2022-08-26T09:39:07Z</dcterms:modified>
</cp:coreProperties>
</file>